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TATIONARY " sheetId="5" r:id="rId1"/>
  </sheets>
  <calcPr calcId="152511" iterateDelta="1E-4"/>
</workbook>
</file>

<file path=xl/calcChain.xml><?xml version="1.0" encoding="utf-8"?>
<calcChain xmlns="http://schemas.openxmlformats.org/spreadsheetml/2006/main">
  <c r="T77" i="5" l="1"/>
  <c r="S77" i="5"/>
  <c r="R77" i="5"/>
  <c r="Q77" i="5"/>
  <c r="P77" i="5"/>
  <c r="O77" i="5"/>
  <c r="N77" i="5"/>
  <c r="M77" i="5"/>
  <c r="L77" i="5"/>
  <c r="K77" i="5"/>
  <c r="T134" i="5" l="1"/>
  <c r="H134" i="5"/>
  <c r="G134" i="5"/>
  <c r="F134" i="5"/>
  <c r="E134" i="5"/>
  <c r="J127" i="5"/>
  <c r="I127" i="5"/>
  <c r="G127" i="5"/>
  <c r="F127" i="5"/>
  <c r="E127" i="5"/>
  <c r="H127" i="5" l="1"/>
  <c r="C161" i="5"/>
  <c r="I130" i="5"/>
  <c r="J129" i="5"/>
  <c r="I129" i="5"/>
  <c r="G129" i="5"/>
  <c r="F129" i="5"/>
  <c r="E129" i="5"/>
  <c r="J126" i="5"/>
  <c r="I126" i="5"/>
  <c r="G126" i="5"/>
  <c r="F126" i="5"/>
  <c r="E126" i="5"/>
  <c r="H126" i="5" l="1"/>
  <c r="H129" i="5"/>
  <c r="J123" i="5" l="1"/>
  <c r="I123" i="5"/>
  <c r="G123" i="5"/>
  <c r="F123" i="5"/>
  <c r="E123" i="5"/>
  <c r="J100" i="5"/>
  <c r="I100" i="5"/>
  <c r="G100" i="5"/>
  <c r="F100" i="5"/>
  <c r="E100" i="5"/>
  <c r="J97" i="5"/>
  <c r="I97" i="5"/>
  <c r="G97" i="5"/>
  <c r="F97" i="5"/>
  <c r="E97" i="5"/>
  <c r="J95" i="5"/>
  <c r="I95" i="5"/>
  <c r="G95" i="5"/>
  <c r="F95" i="5"/>
  <c r="E95" i="5"/>
  <c r="J76" i="5"/>
  <c r="I76" i="5"/>
  <c r="G76" i="5"/>
  <c r="F76" i="5"/>
  <c r="E76" i="5"/>
  <c r="J75" i="5"/>
  <c r="I75" i="5"/>
  <c r="G75" i="5"/>
  <c r="F75" i="5"/>
  <c r="E75" i="5"/>
  <c r="J74" i="5"/>
  <c r="I74" i="5"/>
  <c r="G74" i="5"/>
  <c r="F74" i="5"/>
  <c r="E74" i="5"/>
  <c r="J73" i="5"/>
  <c r="I73" i="5"/>
  <c r="G73" i="5"/>
  <c r="F73" i="5"/>
  <c r="E73" i="5"/>
  <c r="J72" i="5"/>
  <c r="I72" i="5"/>
  <c r="G72" i="5"/>
  <c r="F72" i="5"/>
  <c r="E72" i="5"/>
  <c r="J71" i="5"/>
  <c r="I71" i="5"/>
  <c r="G71" i="5"/>
  <c r="F71" i="5"/>
  <c r="E71" i="5"/>
  <c r="J70" i="5"/>
  <c r="I70" i="5"/>
  <c r="G70" i="5"/>
  <c r="F70" i="5"/>
  <c r="E70" i="5"/>
  <c r="J69" i="5"/>
  <c r="I69" i="5"/>
  <c r="G69" i="5"/>
  <c r="F69" i="5"/>
  <c r="E69" i="5"/>
  <c r="J68" i="5"/>
  <c r="I68" i="5"/>
  <c r="G68" i="5"/>
  <c r="F68" i="5"/>
  <c r="E68" i="5"/>
  <c r="J67" i="5"/>
  <c r="I67" i="5"/>
  <c r="G67" i="5"/>
  <c r="F67" i="5"/>
  <c r="E67" i="5"/>
  <c r="J66" i="5"/>
  <c r="I66" i="5"/>
  <c r="G66" i="5"/>
  <c r="F66" i="5"/>
  <c r="E66" i="5"/>
  <c r="J65" i="5"/>
  <c r="I65" i="5"/>
  <c r="G65" i="5"/>
  <c r="F65" i="5"/>
  <c r="E65" i="5"/>
  <c r="J64" i="5"/>
  <c r="I64" i="5"/>
  <c r="G64" i="5"/>
  <c r="F64" i="5"/>
  <c r="E64" i="5"/>
  <c r="J63" i="5"/>
  <c r="I63" i="5"/>
  <c r="G63" i="5"/>
  <c r="F63" i="5"/>
  <c r="E63" i="5"/>
  <c r="J62" i="5"/>
  <c r="I62" i="5"/>
  <c r="G62" i="5"/>
  <c r="F62" i="5"/>
  <c r="E62" i="5"/>
  <c r="H123" i="5" l="1"/>
  <c r="H64" i="5"/>
  <c r="H68" i="5"/>
  <c r="H72" i="5"/>
  <c r="H76" i="5"/>
  <c r="H100" i="5"/>
  <c r="H65" i="5"/>
  <c r="H69" i="5"/>
  <c r="H73" i="5"/>
  <c r="H95" i="5"/>
  <c r="H62" i="5"/>
  <c r="H66" i="5"/>
  <c r="H70" i="5"/>
  <c r="H74" i="5"/>
  <c r="H97" i="5"/>
  <c r="H63" i="5"/>
  <c r="H67" i="5"/>
  <c r="H71" i="5"/>
  <c r="H75" i="5"/>
  <c r="J93" i="5"/>
  <c r="I93" i="5"/>
  <c r="G93" i="5"/>
  <c r="F93" i="5"/>
  <c r="E93" i="5"/>
  <c r="G47" i="5"/>
  <c r="G48" i="5"/>
  <c r="I48" i="5"/>
  <c r="J46" i="5"/>
  <c r="I46" i="5"/>
  <c r="G46" i="5"/>
  <c r="F46" i="5"/>
  <c r="E46" i="5"/>
  <c r="J37" i="5"/>
  <c r="I37" i="5"/>
  <c r="G37" i="5"/>
  <c r="F37" i="5"/>
  <c r="E37" i="5"/>
  <c r="H37" i="5" l="1"/>
  <c r="H46" i="5"/>
  <c r="H93" i="5"/>
  <c r="E114" i="5" l="1"/>
  <c r="F114" i="5"/>
  <c r="G114" i="5"/>
  <c r="E115" i="5"/>
  <c r="F115" i="5"/>
  <c r="G115" i="5"/>
  <c r="E116" i="5"/>
  <c r="F116" i="5"/>
  <c r="G116" i="5"/>
  <c r="E117" i="5"/>
  <c r="F117" i="5"/>
  <c r="G117" i="5"/>
  <c r="E118" i="5"/>
  <c r="F118" i="5"/>
  <c r="G118" i="5"/>
  <c r="E119" i="5"/>
  <c r="F119" i="5"/>
  <c r="G119" i="5"/>
  <c r="E120" i="5"/>
  <c r="F120" i="5"/>
  <c r="G120" i="5"/>
  <c r="E121" i="5"/>
  <c r="F121" i="5"/>
  <c r="G121" i="5"/>
  <c r="E122" i="5"/>
  <c r="F122" i="5"/>
  <c r="G122" i="5"/>
  <c r="E124" i="5"/>
  <c r="F124" i="5"/>
  <c r="G124" i="5"/>
  <c r="E125" i="5"/>
  <c r="F125" i="5"/>
  <c r="G125" i="5"/>
  <c r="E128" i="5"/>
  <c r="F128" i="5"/>
  <c r="G128" i="5"/>
  <c r="E130" i="5"/>
  <c r="F130" i="5"/>
  <c r="G130" i="5"/>
  <c r="F113" i="5"/>
  <c r="G113" i="5"/>
  <c r="E113" i="5"/>
  <c r="E90" i="5"/>
  <c r="F90" i="5"/>
  <c r="G90" i="5"/>
  <c r="E91" i="5"/>
  <c r="F91" i="5"/>
  <c r="G91" i="5"/>
  <c r="E92" i="5"/>
  <c r="F92" i="5"/>
  <c r="G92" i="5"/>
  <c r="E94" i="5"/>
  <c r="F94" i="5"/>
  <c r="G94" i="5"/>
  <c r="E96" i="5"/>
  <c r="F96" i="5"/>
  <c r="G96" i="5"/>
  <c r="E98" i="5"/>
  <c r="F98" i="5"/>
  <c r="G98" i="5"/>
  <c r="E99" i="5"/>
  <c r="F99" i="5"/>
  <c r="G99" i="5"/>
  <c r="E101" i="5"/>
  <c r="F101" i="5"/>
  <c r="G101" i="5"/>
  <c r="F89" i="5"/>
  <c r="G89" i="5"/>
  <c r="E89" i="5"/>
  <c r="E10" i="5"/>
  <c r="F10" i="5"/>
  <c r="G10" i="5"/>
  <c r="E11" i="5"/>
  <c r="F11" i="5"/>
  <c r="G11" i="5"/>
  <c r="E12" i="5"/>
  <c r="F12" i="5"/>
  <c r="G12" i="5"/>
  <c r="E13" i="5"/>
  <c r="F13" i="5"/>
  <c r="G13" i="5"/>
  <c r="E14" i="5"/>
  <c r="F14" i="5"/>
  <c r="G14" i="5"/>
  <c r="E15" i="5"/>
  <c r="F15" i="5"/>
  <c r="G15" i="5"/>
  <c r="E16" i="5"/>
  <c r="F16" i="5"/>
  <c r="G16" i="5"/>
  <c r="E17" i="5"/>
  <c r="F17" i="5"/>
  <c r="G17" i="5"/>
  <c r="E18" i="5"/>
  <c r="F18" i="5"/>
  <c r="G18" i="5"/>
  <c r="F19" i="5"/>
  <c r="G19" i="5"/>
  <c r="E20" i="5"/>
  <c r="F20" i="5"/>
  <c r="E21" i="5"/>
  <c r="F21" i="5"/>
  <c r="G21" i="5"/>
  <c r="F9" i="5"/>
  <c r="G9" i="5"/>
  <c r="E9" i="5"/>
  <c r="C158" i="5" l="1"/>
  <c r="I19" i="5"/>
  <c r="I20" i="5"/>
  <c r="I21" i="5"/>
  <c r="I14" i="5"/>
  <c r="I15" i="5"/>
  <c r="I16" i="5"/>
  <c r="I17" i="5"/>
  <c r="I18" i="5"/>
  <c r="I43" i="5" l="1"/>
  <c r="L22" i="5" l="1"/>
  <c r="I13" i="5"/>
  <c r="J12" i="5"/>
  <c r="I12" i="5"/>
  <c r="H12" i="5"/>
  <c r="I38" i="5"/>
  <c r="H38" i="5"/>
  <c r="I98" i="5" l="1"/>
  <c r="I94" i="5"/>
  <c r="H98" i="5" l="1"/>
  <c r="H94" i="5"/>
  <c r="I10" i="5" l="1"/>
  <c r="H130" i="5"/>
  <c r="H101" i="5"/>
  <c r="H48" i="5"/>
  <c r="H21" i="5"/>
  <c r="J21" i="5"/>
  <c r="J19" i="5"/>
  <c r="E22" i="5"/>
  <c r="F22" i="5"/>
  <c r="G22" i="5"/>
  <c r="K22" i="5"/>
  <c r="M22" i="5"/>
  <c r="O22" i="5"/>
  <c r="P22" i="5"/>
  <c r="Q22" i="5"/>
  <c r="R22" i="5"/>
  <c r="T22" i="5"/>
  <c r="E24" i="5"/>
  <c r="F24" i="5"/>
  <c r="G24" i="5"/>
  <c r="K24" i="5"/>
  <c r="L24" i="5"/>
  <c r="M24" i="5"/>
  <c r="O24" i="5"/>
  <c r="P24" i="5"/>
  <c r="Q24" i="5"/>
  <c r="R24" i="5"/>
  <c r="T24" i="5"/>
  <c r="H36" i="5"/>
  <c r="J36" i="5"/>
  <c r="H39" i="5"/>
  <c r="I39" i="5"/>
  <c r="J39" i="5"/>
  <c r="H40" i="5"/>
  <c r="I40" i="5"/>
  <c r="J40" i="5"/>
  <c r="H99" i="5"/>
  <c r="I99" i="5"/>
  <c r="J99" i="5"/>
  <c r="I11" i="5"/>
  <c r="G155" i="5"/>
  <c r="C160" i="5" s="1"/>
  <c r="F155" i="5"/>
  <c r="C159" i="5" s="1"/>
  <c r="C162" i="5" s="1"/>
  <c r="E155" i="5"/>
  <c r="J154" i="5"/>
  <c r="H154" i="5"/>
  <c r="J153" i="5"/>
  <c r="H153" i="5"/>
  <c r="J152" i="5"/>
  <c r="H152" i="5"/>
  <c r="J151" i="5"/>
  <c r="H151" i="5"/>
  <c r="J150" i="5"/>
  <c r="H150" i="5"/>
  <c r="J149" i="5"/>
  <c r="H149" i="5"/>
  <c r="J148" i="5"/>
  <c r="H148" i="5"/>
  <c r="J147" i="5"/>
  <c r="H147" i="5"/>
  <c r="R134" i="5"/>
  <c r="Q134" i="5"/>
  <c r="P134" i="5"/>
  <c r="O134" i="5"/>
  <c r="M134" i="5"/>
  <c r="L134" i="5"/>
  <c r="K134" i="5"/>
  <c r="T131" i="5"/>
  <c r="R131" i="5"/>
  <c r="Q131" i="5"/>
  <c r="P131" i="5"/>
  <c r="O131" i="5"/>
  <c r="M131" i="5"/>
  <c r="L131" i="5"/>
  <c r="K131" i="5"/>
  <c r="G131" i="5"/>
  <c r="F131" i="5"/>
  <c r="E131" i="5"/>
  <c r="J130" i="5"/>
  <c r="J128" i="5"/>
  <c r="H128" i="5"/>
  <c r="J125" i="5"/>
  <c r="I125" i="5"/>
  <c r="H125" i="5"/>
  <c r="J124" i="5"/>
  <c r="I124" i="5"/>
  <c r="H124" i="5"/>
  <c r="J122" i="5"/>
  <c r="I122" i="5"/>
  <c r="H122" i="5"/>
  <c r="J121" i="5"/>
  <c r="I121" i="5"/>
  <c r="H121" i="5"/>
  <c r="J120" i="5"/>
  <c r="I120" i="5"/>
  <c r="H120" i="5"/>
  <c r="J119" i="5"/>
  <c r="I119" i="5"/>
  <c r="H119" i="5"/>
  <c r="J118" i="5"/>
  <c r="I118" i="5"/>
  <c r="H118" i="5"/>
  <c r="J117" i="5"/>
  <c r="I117" i="5"/>
  <c r="H117" i="5"/>
  <c r="J116" i="5"/>
  <c r="I116" i="5"/>
  <c r="H116" i="5"/>
  <c r="J115" i="5"/>
  <c r="I115" i="5"/>
  <c r="H115" i="5"/>
  <c r="J114" i="5"/>
  <c r="I114" i="5"/>
  <c r="H114" i="5"/>
  <c r="J113" i="5"/>
  <c r="I113" i="5"/>
  <c r="H113" i="5"/>
  <c r="T105" i="5"/>
  <c r="R105" i="5"/>
  <c r="Q105" i="5"/>
  <c r="P105" i="5"/>
  <c r="O105" i="5"/>
  <c r="M105" i="5"/>
  <c r="L105" i="5"/>
  <c r="K105" i="5"/>
  <c r="G105" i="5"/>
  <c r="F105" i="5"/>
  <c r="E105" i="5"/>
  <c r="T102" i="5"/>
  <c r="R102" i="5"/>
  <c r="Q102" i="5"/>
  <c r="P102" i="5"/>
  <c r="O102" i="5"/>
  <c r="M102" i="5"/>
  <c r="L102" i="5"/>
  <c r="K102" i="5"/>
  <c r="G102" i="5"/>
  <c r="F102" i="5"/>
  <c r="E102" i="5"/>
  <c r="J101" i="5"/>
  <c r="I101" i="5"/>
  <c r="J98" i="5"/>
  <c r="J96" i="5"/>
  <c r="I96" i="5"/>
  <c r="H96" i="5"/>
  <c r="J94" i="5"/>
  <c r="J92" i="5"/>
  <c r="I92" i="5"/>
  <c r="H92" i="5"/>
  <c r="J91" i="5"/>
  <c r="I91" i="5"/>
  <c r="H91" i="5"/>
  <c r="J90" i="5"/>
  <c r="I90" i="5"/>
  <c r="H90" i="5"/>
  <c r="J89" i="5"/>
  <c r="I89" i="5"/>
  <c r="H89" i="5"/>
  <c r="T79" i="5"/>
  <c r="R79" i="5"/>
  <c r="Q79" i="5"/>
  <c r="P79" i="5"/>
  <c r="O79" i="5"/>
  <c r="M79" i="5"/>
  <c r="L79" i="5"/>
  <c r="K79" i="5"/>
  <c r="G79" i="5"/>
  <c r="F79" i="5"/>
  <c r="E79" i="5"/>
  <c r="G77" i="5"/>
  <c r="F77" i="5"/>
  <c r="E77" i="5"/>
  <c r="T52" i="5"/>
  <c r="R52" i="5"/>
  <c r="Q52" i="5"/>
  <c r="P52" i="5"/>
  <c r="O52" i="5"/>
  <c r="M52" i="5"/>
  <c r="L52" i="5"/>
  <c r="K52" i="5"/>
  <c r="G52" i="5"/>
  <c r="F52" i="5"/>
  <c r="E52" i="5"/>
  <c r="T49" i="5"/>
  <c r="R49" i="5"/>
  <c r="Q49" i="5"/>
  <c r="P49" i="5"/>
  <c r="O49" i="5"/>
  <c r="M49" i="5"/>
  <c r="L49" i="5"/>
  <c r="K49" i="5"/>
  <c r="G49" i="5"/>
  <c r="F49" i="5"/>
  <c r="E49" i="5"/>
  <c r="J48" i="5"/>
  <c r="J47" i="5"/>
  <c r="I47" i="5"/>
  <c r="H47" i="5"/>
  <c r="J45" i="5"/>
  <c r="I45" i="5"/>
  <c r="H45" i="5"/>
  <c r="J44" i="5"/>
  <c r="I44" i="5"/>
  <c r="H44" i="5"/>
  <c r="J13" i="5"/>
  <c r="H13" i="5"/>
  <c r="J43" i="5"/>
  <c r="H43" i="5"/>
  <c r="J42" i="5"/>
  <c r="I42" i="5"/>
  <c r="H42" i="5"/>
  <c r="J41" i="5"/>
  <c r="I41" i="5"/>
  <c r="H41" i="5"/>
  <c r="J18" i="5"/>
  <c r="H18" i="5"/>
  <c r="J17" i="5"/>
  <c r="H17" i="5"/>
  <c r="J16" i="5"/>
  <c r="H16" i="5"/>
  <c r="J15" i="5"/>
  <c r="H15" i="5"/>
  <c r="J14" i="5"/>
  <c r="H14" i="5"/>
  <c r="J11" i="5"/>
  <c r="H11" i="5"/>
  <c r="J10" i="5"/>
  <c r="H10" i="5"/>
  <c r="J9" i="5"/>
  <c r="I9" i="5"/>
  <c r="H9" i="5"/>
  <c r="I134" i="5" l="1"/>
  <c r="S102" i="5"/>
  <c r="S22" i="5"/>
  <c r="N22" i="5"/>
  <c r="N131" i="5"/>
  <c r="S131" i="5"/>
  <c r="N102" i="5"/>
  <c r="N49" i="5"/>
  <c r="S49" i="5"/>
  <c r="I102" i="5"/>
  <c r="I105" i="5"/>
  <c r="I131" i="5"/>
  <c r="I49" i="5"/>
  <c r="I22" i="5"/>
  <c r="I155" i="5"/>
  <c r="J155" i="5"/>
  <c r="J131" i="5"/>
  <c r="J134" i="5"/>
  <c r="J105" i="5"/>
  <c r="J102" i="5"/>
  <c r="I77" i="5"/>
  <c r="I79" i="5"/>
  <c r="J77" i="5"/>
  <c r="J79" i="5"/>
  <c r="I52" i="5"/>
  <c r="J49" i="5"/>
  <c r="I24" i="5"/>
  <c r="J22" i="5"/>
  <c r="H155" i="5"/>
  <c r="H77" i="5"/>
  <c r="H102" i="5"/>
  <c r="H105" i="5"/>
  <c r="H131" i="5"/>
  <c r="H79" i="5"/>
  <c r="J52" i="5"/>
  <c r="H49" i="5"/>
  <c r="H52" i="5"/>
  <c r="H22" i="5"/>
  <c r="H24" i="5"/>
  <c r="C164" i="5" l="1"/>
</calcChain>
</file>

<file path=xl/sharedStrings.xml><?xml version="1.0" encoding="utf-8"?>
<sst xmlns="http://schemas.openxmlformats.org/spreadsheetml/2006/main" count="598" uniqueCount="202">
  <si>
    <t>Praca własna studenta</t>
  </si>
  <si>
    <t>ECTS</t>
  </si>
  <si>
    <t>ECST</t>
  </si>
  <si>
    <t>SM</t>
  </si>
  <si>
    <t>E</t>
  </si>
  <si>
    <t>Z</t>
  </si>
  <si>
    <t>A</t>
  </si>
  <si>
    <t>HEC</t>
  </si>
  <si>
    <t>Bch</t>
  </si>
  <si>
    <t>PPM</t>
  </si>
  <si>
    <t>JAS</t>
  </si>
  <si>
    <t>HM</t>
  </si>
  <si>
    <t>BHP</t>
  </si>
  <si>
    <t>Fj</t>
  </si>
  <si>
    <t>Bm</t>
  </si>
  <si>
    <t>Mb</t>
  </si>
  <si>
    <t>Bf</t>
  </si>
  <si>
    <t>HE</t>
  </si>
  <si>
    <t>PL</t>
  </si>
  <si>
    <t>ZP</t>
  </si>
  <si>
    <t>EL</t>
  </si>
  <si>
    <t>Pm</t>
  </si>
  <si>
    <t>Pf</t>
  </si>
  <si>
    <t>DW</t>
  </si>
  <si>
    <t>ChZ</t>
  </si>
  <si>
    <t>Ot</t>
  </si>
  <si>
    <t>PChW</t>
  </si>
  <si>
    <t>PrP</t>
  </si>
  <si>
    <t>ChW</t>
  </si>
  <si>
    <t>Pd</t>
  </si>
  <si>
    <t>Ch</t>
  </si>
  <si>
    <t>GP</t>
  </si>
  <si>
    <t>N</t>
  </si>
  <si>
    <t>MRdz</t>
  </si>
  <si>
    <t>AIT</t>
  </si>
  <si>
    <t>MR</t>
  </si>
  <si>
    <t>PO</t>
  </si>
  <si>
    <t>Ok</t>
  </si>
  <si>
    <t>Tr</t>
  </si>
  <si>
    <t>Ps</t>
  </si>
  <si>
    <t>OT</t>
  </si>
  <si>
    <t>Nch</t>
  </si>
  <si>
    <t>Ur</t>
  </si>
  <si>
    <t>Onk</t>
  </si>
  <si>
    <t>PMS</t>
  </si>
  <si>
    <t>Ge</t>
  </si>
  <si>
    <t>Rh</t>
  </si>
  <si>
    <t>PrM</t>
  </si>
  <si>
    <t>ZO</t>
  </si>
  <si>
    <t>nd</t>
  </si>
  <si>
    <t>IB</t>
  </si>
  <si>
    <t>Im</t>
  </si>
  <si>
    <t>Gen</t>
  </si>
  <si>
    <t>Fm</t>
  </si>
  <si>
    <t>GenK</t>
  </si>
  <si>
    <t>DO</t>
  </si>
  <si>
    <t>ImK</t>
  </si>
  <si>
    <t>FmK</t>
  </si>
  <si>
    <t>Z0</t>
  </si>
  <si>
    <t>P</t>
  </si>
  <si>
    <t>B</t>
  </si>
  <si>
    <t>F</t>
  </si>
  <si>
    <t>D</t>
  </si>
  <si>
    <t>Fak</t>
  </si>
  <si>
    <t>G</t>
  </si>
  <si>
    <t>C</t>
  </si>
  <si>
    <t>P-Och</t>
  </si>
  <si>
    <t>P-LR</t>
  </si>
  <si>
    <t>P-PD</t>
  </si>
  <si>
    <t>P-ChW</t>
  </si>
  <si>
    <t>P-IT</t>
  </si>
  <si>
    <t>P-Ch</t>
  </si>
  <si>
    <t>P-GP</t>
  </si>
  <si>
    <t>S</t>
  </si>
  <si>
    <t>WF</t>
  </si>
  <si>
    <t>-</t>
  </si>
  <si>
    <t>NRz</t>
  </si>
  <si>
    <t>Study plan at the MEDICAL DIRECTION (full-time, part-time), general academic profile</t>
  </si>
  <si>
    <t>Year  I</t>
  </si>
  <si>
    <t>Module**</t>
  </si>
  <si>
    <t xml:space="preserve">Course code </t>
  </si>
  <si>
    <t>Academic year</t>
  </si>
  <si>
    <t>L</t>
  </si>
  <si>
    <t>Sum</t>
  </si>
  <si>
    <t>number of hours</t>
  </si>
  <si>
    <t>Examination Forms</t>
  </si>
  <si>
    <t>Course title</t>
  </si>
  <si>
    <t>Anatomy</t>
  </si>
  <si>
    <t>Histology, embryology and cytophysiology</t>
  </si>
  <si>
    <t>Biochemistry with elements of chemistry</t>
  </si>
  <si>
    <t>Biophysics</t>
  </si>
  <si>
    <t>Medical psychology</t>
  </si>
  <si>
    <t>Information technology and biostatistics</t>
  </si>
  <si>
    <t>First medical help with elements of nursing</t>
  </si>
  <si>
    <t>Specialist English</t>
  </si>
  <si>
    <t>History of medicine</t>
  </si>
  <si>
    <t>Sociology of medicine</t>
  </si>
  <si>
    <t>Occupational Health and Safety</t>
  </si>
  <si>
    <t>Physical education</t>
  </si>
  <si>
    <t>Electives *</t>
  </si>
  <si>
    <t>Subtotal</t>
  </si>
  <si>
    <t>Care for the patient - 4 weeks</t>
  </si>
  <si>
    <t>SUM</t>
  </si>
  <si>
    <t>Legend:</t>
  </si>
  <si>
    <t>E- exam</t>
  </si>
  <si>
    <t>Z- credit without grade</t>
  </si>
  <si>
    <t>Year II</t>
  </si>
  <si>
    <t>Physiology</t>
  </si>
  <si>
    <t>Molecular biology</t>
  </si>
  <si>
    <t>Microbiology with parasitology</t>
  </si>
  <si>
    <t>Basic immunology</t>
  </si>
  <si>
    <t>General genetics</t>
  </si>
  <si>
    <t>Hygiene and epidemiology</t>
  </si>
  <si>
    <t>Public health</t>
  </si>
  <si>
    <t>Medical ethics</t>
  </si>
  <si>
    <t>Family doctor - 3 weeks</t>
  </si>
  <si>
    <t>Emergency help - 1 week</t>
  </si>
  <si>
    <t>Year III</t>
  </si>
  <si>
    <t>Pathophysiology</t>
  </si>
  <si>
    <t>Clinical genetics</t>
  </si>
  <si>
    <t>Dermatology and venereology</t>
  </si>
  <si>
    <t>Infectious diseases</t>
  </si>
  <si>
    <t>Otolaryngology</t>
  </si>
  <si>
    <t>Propaedeutics of internal diseases</t>
  </si>
  <si>
    <t>Propedeutics of pediatrics</t>
  </si>
  <si>
    <t>Internal diseases - 4 weeks</t>
  </si>
  <si>
    <t>Year IV</t>
  </si>
  <si>
    <t>Internal diseases</t>
  </si>
  <si>
    <t>Pediatrics</t>
  </si>
  <si>
    <t>Surgery</t>
  </si>
  <si>
    <t>Gynecology and obstetrics</t>
  </si>
  <si>
    <t>Neurology</t>
  </si>
  <si>
    <t>Anesthesiology and intensive therapy</t>
  </si>
  <si>
    <t>Emergency medicine</t>
  </si>
  <si>
    <t>Propedeutics of oncology</t>
  </si>
  <si>
    <t>Ophthalmology</t>
  </si>
  <si>
    <t>Transplantology</t>
  </si>
  <si>
    <t>Surgery - 2 weeks</t>
  </si>
  <si>
    <t>Intensive therapy - 2 weeks</t>
  </si>
  <si>
    <t>Year V</t>
  </si>
  <si>
    <t>Psychiatry</t>
  </si>
  <si>
    <t>Orthopedics and traumatology of the musculoskeletal system</t>
  </si>
  <si>
    <t>Neurosurgery with neuroanatomy</t>
  </si>
  <si>
    <t>Urology</t>
  </si>
  <si>
    <t>Oncology</t>
  </si>
  <si>
    <t>Clinical Immunology</t>
  </si>
  <si>
    <t>Law and forensic medicine</t>
  </si>
  <si>
    <t>Geriatrics</t>
  </si>
  <si>
    <t>Rehabilitation</t>
  </si>
  <si>
    <t>Clinical pharmacology</t>
  </si>
  <si>
    <t>Elements of professionalism</t>
  </si>
  <si>
    <t>Gynecology and obstetrics - 2 weeks</t>
  </si>
  <si>
    <t>Year VI - practical clinical teaching</t>
  </si>
  <si>
    <t>A specialty chosen by the student</t>
  </si>
  <si>
    <t>TOTAL NUMBER OF ECTS</t>
  </si>
  <si>
    <t>SUM OF HOURS</t>
  </si>
  <si>
    <t>Seminars</t>
  </si>
  <si>
    <t>Lectures</t>
  </si>
  <si>
    <t>Exercises</t>
  </si>
  <si>
    <t>Practicals</t>
  </si>
  <si>
    <t xml:space="preserve">TOTAL NUMBER OF HOURS </t>
  </si>
  <si>
    <t xml:space="preserve">No. </t>
  </si>
  <si>
    <t>* Faculties - list of subjects in Annex No. 1</t>
  </si>
  <si>
    <t>** According:</t>
  </si>
  <si>
    <t>A - Morphological sciences</t>
  </si>
  <si>
    <t>B - The scientific basis of medicine</t>
  </si>
  <si>
    <t>C - Preclinical sciences</t>
  </si>
  <si>
    <t>D - Behavioral and social sciences with elements of professionalism</t>
  </si>
  <si>
    <t>E - Non-surgical sciences</t>
  </si>
  <si>
    <t>F - Clinical clinical sciences</t>
  </si>
  <si>
    <t>G - Legal and organizational aspects of medicine</t>
  </si>
  <si>
    <t>Fak - Faculty</t>
  </si>
  <si>
    <t>P - Practice</t>
  </si>
  <si>
    <t>S - the specialty selected by the student</t>
  </si>
  <si>
    <t xml:space="preserve">Semester 1 </t>
  </si>
  <si>
    <t xml:space="preserve">Semester 2 </t>
  </si>
  <si>
    <t xml:space="preserve">Semester 3 </t>
  </si>
  <si>
    <t xml:space="preserve">Semester 4 </t>
  </si>
  <si>
    <t xml:space="preserve">Semester 5 </t>
  </si>
  <si>
    <t xml:space="preserve">Semester 6 </t>
  </si>
  <si>
    <t xml:space="preserve">Semester 7 </t>
  </si>
  <si>
    <t xml:space="preserve">Semester 8 </t>
  </si>
  <si>
    <t xml:space="preserve">Semester 9 </t>
  </si>
  <si>
    <t xml:space="preserve">Semester 10 </t>
  </si>
  <si>
    <t>Pathology</t>
  </si>
  <si>
    <t>Family medicine</t>
  </si>
  <si>
    <t xml:space="preserve">ZO- credit with grade </t>
  </si>
  <si>
    <t xml:space="preserve"> Faculty of Medicine, University of Rzeszow - concerning the cycle of education 2018-2024</t>
  </si>
  <si>
    <t>MBN</t>
  </si>
  <si>
    <t xml:space="preserve">Research methodology </t>
  </si>
  <si>
    <t>Pharmacology with toxicology</t>
  </si>
  <si>
    <t>Laboratory diagnostics</t>
  </si>
  <si>
    <t>DL</t>
  </si>
  <si>
    <t>Evidence-based medicine</t>
  </si>
  <si>
    <t>MOD</t>
  </si>
  <si>
    <t>Pediatrics- 2 weeks</t>
  </si>
  <si>
    <t>Clinical communication</t>
  </si>
  <si>
    <t>Examination form</t>
  </si>
  <si>
    <t>KK</t>
  </si>
  <si>
    <t>Propedeutics of masticatory organ diseases with elements of dental prophylaxis</t>
  </si>
  <si>
    <t>Emergency medicine with elements of disaster medicine</t>
  </si>
  <si>
    <t>Picture diagnosis with elements of nuclear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</si>
</sst>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indexed="8"/>
      <name val="Calibri"/>
      <family val="2"/>
      <charset val="238"/>
    </font>
    <font>
      <sz val="9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12"/>
      <name val="Arial"/>
      <family val="2"/>
      <charset val="238"/>
    </font>
    <font>
      <sz val="1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9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theme="0" tint="-0.499984740745262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 tint="-0.499984740745262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/>
        <bgColor auto="1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9">
    <xf numFmtId="0" fontId="0" fillId="0" borderId="0" xfId="0"/>
    <xf numFmtId="0" fontId="5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4" borderId="22" xfId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7" borderId="2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right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255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 indent="5"/>
    </xf>
    <xf numFmtId="0" fontId="16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top" indent="5"/>
    </xf>
    <xf numFmtId="0" fontId="18" fillId="0" borderId="0" xfId="0" applyFont="1" applyAlignment="1">
      <alignment horizontal="left" vertical="center" indent="6"/>
    </xf>
    <xf numFmtId="0" fontId="17" fillId="0" borderId="0" xfId="0" applyFont="1" applyAlignment="1">
      <alignment horizontal="left" vertical="center" indent="3"/>
    </xf>
    <xf numFmtId="0" fontId="19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3" fillId="8" borderId="35" xfId="0" applyFont="1" applyFill="1" applyBorder="1" applyAlignment="1">
      <alignment horizontal="center" vertical="center"/>
    </xf>
    <xf numFmtId="0" fontId="23" fillId="8" borderId="36" xfId="0" applyFont="1" applyFill="1" applyBorder="1" applyAlignment="1">
      <alignment horizontal="center" vertical="center"/>
    </xf>
    <xf numFmtId="0" fontId="23" fillId="8" borderId="36" xfId="0" applyFont="1" applyFill="1" applyBorder="1" applyAlignment="1">
      <alignment horizontal="center" vertical="center" wrapText="1"/>
    </xf>
    <xf numFmtId="49" fontId="23" fillId="8" borderId="36" xfId="0" applyNumberFormat="1" applyFont="1" applyFill="1" applyBorder="1" applyAlignment="1">
      <alignment horizontal="center" vertical="center"/>
    </xf>
    <xf numFmtId="0" fontId="23" fillId="8" borderId="37" xfId="0" applyFont="1" applyFill="1" applyBorder="1" applyAlignment="1">
      <alignment horizontal="center" vertical="center"/>
    </xf>
    <xf numFmtId="0" fontId="23" fillId="8" borderId="35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49" fontId="23" fillId="8" borderId="36" xfId="0" applyNumberFormat="1" applyFont="1" applyFill="1" applyBorder="1" applyAlignment="1">
      <alignment horizontal="center" vertical="center" wrapText="1"/>
    </xf>
    <xf numFmtId="0" fontId="23" fillId="8" borderId="37" xfId="0" applyFont="1" applyFill="1" applyBorder="1" applyAlignment="1">
      <alignment horizontal="center" vertical="center" wrapText="1"/>
    </xf>
    <xf numFmtId="49" fontId="24" fillId="8" borderId="36" xfId="0" applyNumberFormat="1" applyFont="1" applyFill="1" applyBorder="1" applyAlignment="1">
      <alignment horizontal="center" vertical="center" wrapText="1"/>
    </xf>
    <xf numFmtId="49" fontId="23" fillId="8" borderId="37" xfId="0" applyNumberFormat="1" applyFont="1" applyFill="1" applyBorder="1" applyAlignment="1">
      <alignment horizontal="center" vertical="center" wrapText="1"/>
    </xf>
    <xf numFmtId="0" fontId="24" fillId="8" borderId="38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5" fillId="4" borderId="2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textRotation="90"/>
    </xf>
    <xf numFmtId="0" fontId="1" fillId="4" borderId="21" xfId="0" applyFont="1" applyFill="1" applyBorder="1" applyAlignment="1">
      <alignment horizontal="center" vertical="center" textRotation="90"/>
    </xf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textRotation="180" wrapText="1"/>
    </xf>
    <xf numFmtId="0" fontId="2" fillId="4" borderId="8" xfId="0" applyFont="1" applyFill="1" applyBorder="1" applyAlignment="1">
      <alignment horizontal="center" vertical="center" textRotation="180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textRotation="180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1" fillId="4" borderId="24" xfId="0" applyFont="1" applyFill="1" applyBorder="1" applyAlignment="1">
      <alignment horizontal="center" vertical="center" textRotation="180" wrapText="1"/>
    </xf>
    <xf numFmtId="0" fontId="1" fillId="4" borderId="25" xfId="0" applyFont="1" applyFill="1" applyBorder="1" applyAlignment="1">
      <alignment horizontal="center" vertical="center" textRotation="180" wrapText="1"/>
    </xf>
    <xf numFmtId="0" fontId="1" fillId="4" borderId="18" xfId="0" applyFont="1" applyFill="1" applyBorder="1" applyAlignment="1">
      <alignment horizontal="center" vertical="center" textRotation="180" wrapText="1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textRotation="180" wrapText="1"/>
    </xf>
    <xf numFmtId="0" fontId="1" fillId="4" borderId="13" xfId="0" applyFont="1" applyFill="1" applyBorder="1" applyAlignment="1">
      <alignment horizontal="center" vertical="center" textRotation="180" wrapText="1"/>
    </xf>
    <xf numFmtId="0" fontId="1" fillId="4" borderId="20" xfId="0" applyFont="1" applyFill="1" applyBorder="1" applyAlignment="1">
      <alignment horizontal="center" vertical="center" textRotation="180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Medium9"/>
  <colors>
    <mruColors>
      <color rgb="FFFF9999"/>
      <color rgb="FFFFFF66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2"/>
  <sheetViews>
    <sheetView tabSelected="1" zoomScaleNormal="100" workbookViewId="0">
      <selection activeCell="L26" sqref="L26"/>
    </sheetView>
  </sheetViews>
  <sheetFormatPr defaultRowHeight="15" x14ac:dyDescent="0.25"/>
  <cols>
    <col min="1" max="1" width="4.140625" style="26" customWidth="1"/>
    <col min="2" max="2" width="29.85546875" style="27" customWidth="1"/>
    <col min="3" max="3" width="6.28515625" style="91" customWidth="1"/>
    <col min="4" max="4" width="8.140625" style="26" customWidth="1"/>
    <col min="5" max="5" width="5.140625" style="97" customWidth="1"/>
    <col min="6" max="6" width="4.85546875" style="97" customWidth="1"/>
    <col min="7" max="7" width="4.7109375" style="97" customWidth="1"/>
    <col min="8" max="8" width="6.140625" style="97" customWidth="1"/>
    <col min="9" max="9" width="5.5703125" style="97" customWidth="1"/>
    <col min="10" max="10" width="6.5703125" style="26" hidden="1" customWidth="1"/>
    <col min="11" max="11" width="5.140625" style="26" customWidth="1"/>
    <col min="12" max="12" width="5.28515625" style="26" customWidth="1"/>
    <col min="13" max="13" width="4.7109375" style="26" customWidth="1"/>
    <col min="14" max="14" width="5.7109375" style="26" customWidth="1"/>
    <col min="15" max="15" width="6" style="26" customWidth="1"/>
    <col min="16" max="16" width="5.5703125" style="26" customWidth="1"/>
    <col min="17" max="17" width="5" style="26" customWidth="1"/>
    <col min="18" max="18" width="5.42578125" style="26" customWidth="1"/>
    <col min="19" max="20" width="5.7109375" style="26" customWidth="1"/>
  </cols>
  <sheetData>
    <row r="1" spans="1:20" ht="15.75" thickBot="1" x14ac:dyDescent="0.3"/>
    <row r="2" spans="1:20" ht="18.75" x14ac:dyDescent="0.3">
      <c r="A2" s="173" t="s">
        <v>77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5"/>
    </row>
    <row r="3" spans="1:20" ht="19.5" thickBot="1" x14ac:dyDescent="0.35">
      <c r="A3" s="176" t="s">
        <v>187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</row>
    <row r="4" spans="1:20" ht="16.5" thickBot="1" x14ac:dyDescent="0.3">
      <c r="A4" s="179" t="s">
        <v>78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1"/>
    </row>
    <row r="5" spans="1:20" ht="15" customHeight="1" x14ac:dyDescent="0.25">
      <c r="A5" s="182" t="s">
        <v>161</v>
      </c>
      <c r="B5" s="184" t="s">
        <v>86</v>
      </c>
      <c r="C5" s="230" t="s">
        <v>79</v>
      </c>
      <c r="D5" s="186" t="s">
        <v>80</v>
      </c>
      <c r="E5" s="188" t="s">
        <v>81</v>
      </c>
      <c r="F5" s="184"/>
      <c r="G5" s="184"/>
      <c r="H5" s="184"/>
      <c r="I5" s="189"/>
      <c r="J5" s="192" t="s">
        <v>0</v>
      </c>
      <c r="K5" s="194" t="s">
        <v>174</v>
      </c>
      <c r="L5" s="195"/>
      <c r="M5" s="195"/>
      <c r="N5" s="195"/>
      <c r="O5" s="196"/>
      <c r="P5" s="194" t="s">
        <v>175</v>
      </c>
      <c r="Q5" s="195"/>
      <c r="R5" s="195"/>
      <c r="S5" s="195"/>
      <c r="T5" s="196"/>
    </row>
    <row r="6" spans="1:20" ht="15" customHeight="1" x14ac:dyDescent="0.25">
      <c r="A6" s="183"/>
      <c r="B6" s="185"/>
      <c r="C6" s="231"/>
      <c r="D6" s="187"/>
      <c r="E6" s="190"/>
      <c r="F6" s="185"/>
      <c r="G6" s="185"/>
      <c r="H6" s="185"/>
      <c r="I6" s="191"/>
      <c r="J6" s="192"/>
      <c r="K6" s="197" t="s">
        <v>84</v>
      </c>
      <c r="L6" s="198"/>
      <c r="M6" s="199"/>
      <c r="N6" s="200" t="s">
        <v>85</v>
      </c>
      <c r="O6" s="203" t="s">
        <v>1</v>
      </c>
      <c r="P6" s="197" t="s">
        <v>84</v>
      </c>
      <c r="Q6" s="198"/>
      <c r="R6" s="199"/>
      <c r="S6" s="200" t="s">
        <v>85</v>
      </c>
      <c r="T6" s="203" t="s">
        <v>2</v>
      </c>
    </row>
    <row r="7" spans="1:20" x14ac:dyDescent="0.25">
      <c r="A7" s="183"/>
      <c r="B7" s="185"/>
      <c r="C7" s="231"/>
      <c r="D7" s="187"/>
      <c r="E7" s="197" t="s">
        <v>82</v>
      </c>
      <c r="F7" s="185" t="s">
        <v>4</v>
      </c>
      <c r="G7" s="185" t="s">
        <v>73</v>
      </c>
      <c r="H7" s="185" t="s">
        <v>83</v>
      </c>
      <c r="I7" s="191" t="s">
        <v>1</v>
      </c>
      <c r="J7" s="192"/>
      <c r="K7" s="197" t="s">
        <v>82</v>
      </c>
      <c r="L7" s="185" t="s">
        <v>4</v>
      </c>
      <c r="M7" s="185" t="s">
        <v>73</v>
      </c>
      <c r="N7" s="201"/>
      <c r="O7" s="204"/>
      <c r="P7" s="197" t="s">
        <v>82</v>
      </c>
      <c r="Q7" s="185" t="s">
        <v>4</v>
      </c>
      <c r="R7" s="185" t="s">
        <v>73</v>
      </c>
      <c r="S7" s="201"/>
      <c r="T7" s="204"/>
    </row>
    <row r="8" spans="1:20" ht="18.75" customHeight="1" x14ac:dyDescent="0.25">
      <c r="A8" s="183"/>
      <c r="B8" s="185"/>
      <c r="C8" s="232"/>
      <c r="D8" s="187"/>
      <c r="E8" s="197"/>
      <c r="F8" s="185"/>
      <c r="G8" s="185"/>
      <c r="H8" s="185"/>
      <c r="I8" s="191"/>
      <c r="J8" s="193"/>
      <c r="K8" s="197"/>
      <c r="L8" s="185"/>
      <c r="M8" s="185"/>
      <c r="N8" s="202"/>
      <c r="O8" s="205"/>
      <c r="P8" s="197"/>
      <c r="Q8" s="185"/>
      <c r="R8" s="185"/>
      <c r="S8" s="202"/>
      <c r="T8" s="205"/>
    </row>
    <row r="9" spans="1:20" s="1" customFormat="1" x14ac:dyDescent="0.25">
      <c r="A9" s="3">
        <v>1</v>
      </c>
      <c r="B9" s="108" t="s">
        <v>87</v>
      </c>
      <c r="C9" s="73" t="s">
        <v>6</v>
      </c>
      <c r="D9" s="28" t="s">
        <v>6</v>
      </c>
      <c r="E9" s="105">
        <f>K9+P9</f>
        <v>60</v>
      </c>
      <c r="F9" s="104">
        <f t="shared" ref="F9:G9" si="0">L9+Q9</f>
        <v>90</v>
      </c>
      <c r="G9" s="107">
        <f t="shared" si="0"/>
        <v>50</v>
      </c>
      <c r="H9" s="75">
        <f>SUM(E9:G9)</f>
        <v>200</v>
      </c>
      <c r="I9" s="76">
        <f t="shared" ref="I9:I12" si="1">SUM(O9,T9)</f>
        <v>21</v>
      </c>
      <c r="J9" s="66">
        <f t="shared" ref="J9:J21" si="2">(O9*25)+(T9*25)</f>
        <v>525</v>
      </c>
      <c r="K9" s="4">
        <v>30</v>
      </c>
      <c r="L9" s="2">
        <v>45</v>
      </c>
      <c r="M9" s="2">
        <v>25</v>
      </c>
      <c r="N9" s="2" t="s">
        <v>48</v>
      </c>
      <c r="O9" s="5">
        <v>11</v>
      </c>
      <c r="P9" s="4">
        <v>30</v>
      </c>
      <c r="Q9" s="2">
        <v>45</v>
      </c>
      <c r="R9" s="2">
        <v>25</v>
      </c>
      <c r="S9" s="72" t="s">
        <v>4</v>
      </c>
      <c r="T9" s="5">
        <v>10</v>
      </c>
    </row>
    <row r="10" spans="1:20" s="1" customFormat="1" ht="27" x14ac:dyDescent="0.25">
      <c r="A10" s="3">
        <v>2</v>
      </c>
      <c r="B10" s="108" t="s">
        <v>88</v>
      </c>
      <c r="C10" s="73" t="s">
        <v>6</v>
      </c>
      <c r="D10" s="28" t="s">
        <v>7</v>
      </c>
      <c r="E10" s="105">
        <f t="shared" ref="E10:E21" si="3">K10+P10</f>
        <v>30</v>
      </c>
      <c r="F10" s="104">
        <f t="shared" ref="F10:F21" si="4">L10+Q10</f>
        <v>45</v>
      </c>
      <c r="G10" s="107">
        <f t="shared" ref="G10:G21" si="5">M10+R10</f>
        <v>25</v>
      </c>
      <c r="H10" s="75">
        <f t="shared" ref="H10:H21" si="6">SUM(E10:G10)</f>
        <v>100</v>
      </c>
      <c r="I10" s="76">
        <f>SUM(O10,T10)</f>
        <v>12</v>
      </c>
      <c r="J10" s="66">
        <f t="shared" si="2"/>
        <v>300</v>
      </c>
      <c r="K10" s="8">
        <v>15</v>
      </c>
      <c r="L10" s="9">
        <v>20</v>
      </c>
      <c r="M10" s="9">
        <v>10</v>
      </c>
      <c r="N10" s="2" t="s">
        <v>48</v>
      </c>
      <c r="O10" s="19">
        <v>6</v>
      </c>
      <c r="P10" s="6">
        <v>15</v>
      </c>
      <c r="Q10" s="7">
        <v>25</v>
      </c>
      <c r="R10" s="9">
        <v>15</v>
      </c>
      <c r="S10" s="7" t="s">
        <v>4</v>
      </c>
      <c r="T10" s="10">
        <v>6</v>
      </c>
    </row>
    <row r="11" spans="1:20" s="1" customFormat="1" x14ac:dyDescent="0.25">
      <c r="A11" s="3">
        <v>3</v>
      </c>
      <c r="B11" s="108" t="s">
        <v>89</v>
      </c>
      <c r="C11" s="103" t="s">
        <v>60</v>
      </c>
      <c r="D11" s="28" t="s">
        <v>8</v>
      </c>
      <c r="E11" s="105">
        <f t="shared" si="3"/>
        <v>30</v>
      </c>
      <c r="F11" s="104">
        <f t="shared" si="4"/>
        <v>30</v>
      </c>
      <c r="G11" s="107">
        <f t="shared" si="5"/>
        <v>20</v>
      </c>
      <c r="H11" s="101">
        <f t="shared" si="6"/>
        <v>80</v>
      </c>
      <c r="I11" s="102">
        <f t="shared" si="1"/>
        <v>7</v>
      </c>
      <c r="J11" s="66">
        <f t="shared" si="2"/>
        <v>175</v>
      </c>
      <c r="K11" s="8">
        <v>0</v>
      </c>
      <c r="L11" s="9">
        <v>0</v>
      </c>
      <c r="M11" s="9">
        <v>0</v>
      </c>
      <c r="N11" s="9" t="s">
        <v>49</v>
      </c>
      <c r="O11" s="19">
        <v>0</v>
      </c>
      <c r="P11" s="8">
        <v>30</v>
      </c>
      <c r="Q11" s="9">
        <v>30</v>
      </c>
      <c r="R11" s="9">
        <v>20</v>
      </c>
      <c r="S11" s="9" t="s">
        <v>48</v>
      </c>
      <c r="T11" s="19">
        <v>7</v>
      </c>
    </row>
    <row r="12" spans="1:20" s="1" customFormat="1" x14ac:dyDescent="0.25">
      <c r="A12" s="3">
        <v>4</v>
      </c>
      <c r="B12" s="108" t="s">
        <v>90</v>
      </c>
      <c r="C12" s="103" t="s">
        <v>60</v>
      </c>
      <c r="D12" s="23" t="s">
        <v>16</v>
      </c>
      <c r="E12" s="105">
        <f t="shared" si="3"/>
        <v>15</v>
      </c>
      <c r="F12" s="104">
        <f t="shared" si="4"/>
        <v>30</v>
      </c>
      <c r="G12" s="107">
        <f t="shared" si="5"/>
        <v>0</v>
      </c>
      <c r="H12" s="22">
        <f t="shared" ref="H12" si="7">SUM(E12:G12)</f>
        <v>45</v>
      </c>
      <c r="I12" s="14">
        <f t="shared" si="1"/>
        <v>4</v>
      </c>
      <c r="J12" s="24">
        <f t="shared" si="2"/>
        <v>100</v>
      </c>
      <c r="K12" s="8">
        <v>15</v>
      </c>
      <c r="L12" s="9">
        <v>30</v>
      </c>
      <c r="M12" s="9">
        <v>0</v>
      </c>
      <c r="N12" s="9" t="s">
        <v>48</v>
      </c>
      <c r="O12" s="19">
        <v>4</v>
      </c>
      <c r="P12" s="6">
        <v>0</v>
      </c>
      <c r="Q12" s="7">
        <v>0</v>
      </c>
      <c r="R12" s="9">
        <v>0</v>
      </c>
      <c r="S12" s="7" t="s">
        <v>49</v>
      </c>
      <c r="T12" s="10">
        <v>0</v>
      </c>
    </row>
    <row r="13" spans="1:20" s="1" customFormat="1" x14ac:dyDescent="0.25">
      <c r="A13" s="3">
        <v>5</v>
      </c>
      <c r="B13" s="108" t="s">
        <v>91</v>
      </c>
      <c r="C13" s="103" t="s">
        <v>62</v>
      </c>
      <c r="D13" s="23" t="s">
        <v>18</v>
      </c>
      <c r="E13" s="105">
        <f t="shared" si="3"/>
        <v>15</v>
      </c>
      <c r="F13" s="104">
        <f t="shared" si="4"/>
        <v>0</v>
      </c>
      <c r="G13" s="107">
        <f t="shared" si="5"/>
        <v>10</v>
      </c>
      <c r="H13" s="22">
        <f>SUM(E13:G13)</f>
        <v>25</v>
      </c>
      <c r="I13" s="14">
        <f>SUM(T13,O13)</f>
        <v>2</v>
      </c>
      <c r="J13" s="24" t="e">
        <f>(#REF!*25)+(O13*25)</f>
        <v>#REF!</v>
      </c>
      <c r="K13" s="6">
        <v>15</v>
      </c>
      <c r="L13" s="7">
        <v>0</v>
      </c>
      <c r="M13" s="9">
        <v>10</v>
      </c>
      <c r="N13" s="9" t="s">
        <v>48</v>
      </c>
      <c r="O13" s="10">
        <v>2</v>
      </c>
      <c r="P13" s="6">
        <v>0</v>
      </c>
      <c r="Q13" s="7">
        <v>0</v>
      </c>
      <c r="R13" s="9">
        <v>0</v>
      </c>
      <c r="S13" s="9" t="s">
        <v>49</v>
      </c>
      <c r="T13" s="10">
        <v>0</v>
      </c>
    </row>
    <row r="14" spans="1:20" s="1" customFormat="1" x14ac:dyDescent="0.25">
      <c r="A14" s="3">
        <v>6</v>
      </c>
      <c r="B14" s="108" t="s">
        <v>92</v>
      </c>
      <c r="C14" s="73" t="s">
        <v>60</v>
      </c>
      <c r="D14" s="28" t="s">
        <v>50</v>
      </c>
      <c r="E14" s="105">
        <f t="shared" si="3"/>
        <v>10</v>
      </c>
      <c r="F14" s="104">
        <f t="shared" si="4"/>
        <v>0</v>
      </c>
      <c r="G14" s="107">
        <f t="shared" si="5"/>
        <v>20</v>
      </c>
      <c r="H14" s="75">
        <f t="shared" si="6"/>
        <v>30</v>
      </c>
      <c r="I14" s="14">
        <f t="shared" ref="I14:I21" si="8">SUM(T14,O14)</f>
        <v>2</v>
      </c>
      <c r="J14" s="66">
        <f t="shared" si="2"/>
        <v>50</v>
      </c>
      <c r="K14" s="8">
        <v>10</v>
      </c>
      <c r="L14" s="9">
        <v>0</v>
      </c>
      <c r="M14" s="9">
        <v>20</v>
      </c>
      <c r="N14" s="9" t="s">
        <v>48</v>
      </c>
      <c r="O14" s="19">
        <v>2</v>
      </c>
      <c r="P14" s="6">
        <v>0</v>
      </c>
      <c r="Q14" s="7">
        <v>0</v>
      </c>
      <c r="R14" s="9">
        <v>0</v>
      </c>
      <c r="S14" s="7" t="s">
        <v>49</v>
      </c>
      <c r="T14" s="10">
        <v>0</v>
      </c>
    </row>
    <row r="15" spans="1:20" s="1" customFormat="1" ht="27" x14ac:dyDescent="0.25">
      <c r="A15" s="3">
        <v>7</v>
      </c>
      <c r="B15" s="108" t="s">
        <v>93</v>
      </c>
      <c r="C15" s="73" t="s">
        <v>61</v>
      </c>
      <c r="D15" s="28" t="s">
        <v>9</v>
      </c>
      <c r="E15" s="105">
        <f t="shared" si="3"/>
        <v>15</v>
      </c>
      <c r="F15" s="104">
        <f t="shared" si="4"/>
        <v>15</v>
      </c>
      <c r="G15" s="107">
        <f t="shared" si="5"/>
        <v>0</v>
      </c>
      <c r="H15" s="75">
        <f t="shared" si="6"/>
        <v>30</v>
      </c>
      <c r="I15" s="14">
        <f t="shared" si="8"/>
        <v>1</v>
      </c>
      <c r="J15" s="66">
        <f t="shared" si="2"/>
        <v>25</v>
      </c>
      <c r="K15" s="8">
        <v>0</v>
      </c>
      <c r="L15" s="9">
        <v>0</v>
      </c>
      <c r="M15" s="9">
        <v>0</v>
      </c>
      <c r="N15" s="9" t="s">
        <v>49</v>
      </c>
      <c r="O15" s="19">
        <v>0</v>
      </c>
      <c r="P15" s="6">
        <v>15</v>
      </c>
      <c r="Q15" s="7">
        <v>15</v>
      </c>
      <c r="R15" s="9">
        <v>0</v>
      </c>
      <c r="S15" s="7" t="s">
        <v>4</v>
      </c>
      <c r="T15" s="10">
        <v>1</v>
      </c>
    </row>
    <row r="16" spans="1:20" s="1" customFormat="1" x14ac:dyDescent="0.25">
      <c r="A16" s="3">
        <v>8</v>
      </c>
      <c r="B16" s="108" t="s">
        <v>94</v>
      </c>
      <c r="C16" s="73" t="s">
        <v>62</v>
      </c>
      <c r="D16" s="28" t="s">
        <v>10</v>
      </c>
      <c r="E16" s="105">
        <f t="shared" si="3"/>
        <v>0</v>
      </c>
      <c r="F16" s="104">
        <f t="shared" si="4"/>
        <v>0</v>
      </c>
      <c r="G16" s="107">
        <f t="shared" si="5"/>
        <v>60</v>
      </c>
      <c r="H16" s="75">
        <f t="shared" si="6"/>
        <v>60</v>
      </c>
      <c r="I16" s="14">
        <f t="shared" si="8"/>
        <v>2</v>
      </c>
      <c r="J16" s="66">
        <f t="shared" si="2"/>
        <v>50</v>
      </c>
      <c r="K16" s="8">
        <v>0</v>
      </c>
      <c r="L16" s="9">
        <v>0</v>
      </c>
      <c r="M16" s="9">
        <v>30</v>
      </c>
      <c r="N16" s="9" t="s">
        <v>48</v>
      </c>
      <c r="O16" s="19">
        <v>1</v>
      </c>
      <c r="P16" s="6">
        <v>0</v>
      </c>
      <c r="Q16" s="7">
        <v>0</v>
      </c>
      <c r="R16" s="9">
        <v>30</v>
      </c>
      <c r="S16" s="9" t="s">
        <v>48</v>
      </c>
      <c r="T16" s="10">
        <v>1</v>
      </c>
    </row>
    <row r="17" spans="1:20" s="1" customFormat="1" x14ac:dyDescent="0.25">
      <c r="A17" s="3">
        <v>9</v>
      </c>
      <c r="B17" s="108" t="s">
        <v>95</v>
      </c>
      <c r="C17" s="73" t="s">
        <v>62</v>
      </c>
      <c r="D17" s="28" t="s">
        <v>11</v>
      </c>
      <c r="E17" s="105">
        <f t="shared" si="3"/>
        <v>25</v>
      </c>
      <c r="F17" s="104">
        <f t="shared" si="4"/>
        <v>0</v>
      </c>
      <c r="G17" s="107">
        <f t="shared" si="5"/>
        <v>0</v>
      </c>
      <c r="H17" s="75">
        <f t="shared" si="6"/>
        <v>25</v>
      </c>
      <c r="I17" s="14">
        <f t="shared" si="8"/>
        <v>2</v>
      </c>
      <c r="J17" s="66">
        <f t="shared" si="2"/>
        <v>50</v>
      </c>
      <c r="K17" s="6">
        <v>25</v>
      </c>
      <c r="L17" s="7">
        <v>0</v>
      </c>
      <c r="M17" s="9">
        <v>0</v>
      </c>
      <c r="N17" s="9" t="s">
        <v>48</v>
      </c>
      <c r="O17" s="10">
        <v>2</v>
      </c>
      <c r="P17" s="6">
        <v>0</v>
      </c>
      <c r="Q17" s="7">
        <v>0</v>
      </c>
      <c r="R17" s="9">
        <v>0</v>
      </c>
      <c r="S17" s="9" t="s">
        <v>49</v>
      </c>
      <c r="T17" s="10">
        <v>0</v>
      </c>
    </row>
    <row r="18" spans="1:20" s="1" customFormat="1" x14ac:dyDescent="0.25">
      <c r="A18" s="3">
        <v>10</v>
      </c>
      <c r="B18" s="108" t="s">
        <v>96</v>
      </c>
      <c r="C18" s="73" t="s">
        <v>62</v>
      </c>
      <c r="D18" s="28" t="s">
        <v>3</v>
      </c>
      <c r="E18" s="105">
        <f t="shared" si="3"/>
        <v>30</v>
      </c>
      <c r="F18" s="104">
        <f t="shared" si="4"/>
        <v>0</v>
      </c>
      <c r="G18" s="107">
        <f t="shared" si="5"/>
        <v>0</v>
      </c>
      <c r="H18" s="75">
        <f t="shared" si="6"/>
        <v>30</v>
      </c>
      <c r="I18" s="14">
        <f t="shared" si="8"/>
        <v>2</v>
      </c>
      <c r="J18" s="66">
        <f t="shared" si="2"/>
        <v>50</v>
      </c>
      <c r="K18" s="8">
        <v>30</v>
      </c>
      <c r="L18" s="9">
        <v>0</v>
      </c>
      <c r="M18" s="9">
        <v>0</v>
      </c>
      <c r="N18" s="9" t="s">
        <v>48</v>
      </c>
      <c r="O18" s="19">
        <v>2</v>
      </c>
      <c r="P18" s="6">
        <v>0</v>
      </c>
      <c r="Q18" s="7">
        <v>0</v>
      </c>
      <c r="R18" s="9">
        <v>0</v>
      </c>
      <c r="S18" s="7" t="s">
        <v>49</v>
      </c>
      <c r="T18" s="10">
        <v>0</v>
      </c>
    </row>
    <row r="19" spans="1:20" s="1" customFormat="1" x14ac:dyDescent="0.25">
      <c r="A19" s="3">
        <v>11</v>
      </c>
      <c r="B19" s="108" t="s">
        <v>97</v>
      </c>
      <c r="C19" s="73" t="s">
        <v>75</v>
      </c>
      <c r="D19" s="28" t="s">
        <v>12</v>
      </c>
      <c r="E19" s="105">
        <v>0</v>
      </c>
      <c r="F19" s="104">
        <f t="shared" si="4"/>
        <v>0</v>
      </c>
      <c r="G19" s="107">
        <f t="shared" si="5"/>
        <v>0</v>
      </c>
      <c r="H19" s="75">
        <v>4</v>
      </c>
      <c r="I19" s="14">
        <f t="shared" si="8"/>
        <v>0</v>
      </c>
      <c r="J19" s="66">
        <f t="shared" si="2"/>
        <v>0</v>
      </c>
      <c r="K19" s="8">
        <v>4</v>
      </c>
      <c r="L19" s="9">
        <v>0</v>
      </c>
      <c r="M19" s="9">
        <v>0</v>
      </c>
      <c r="N19" s="9" t="s">
        <v>5</v>
      </c>
      <c r="O19" s="19">
        <v>0</v>
      </c>
      <c r="P19" s="6">
        <v>0</v>
      </c>
      <c r="Q19" s="7">
        <v>0</v>
      </c>
      <c r="R19" s="9">
        <v>0</v>
      </c>
      <c r="S19" s="7" t="s">
        <v>49</v>
      </c>
      <c r="T19" s="10">
        <v>0</v>
      </c>
    </row>
    <row r="20" spans="1:20" s="1" customFormat="1" x14ac:dyDescent="0.25">
      <c r="A20" s="3">
        <v>12</v>
      </c>
      <c r="B20" s="108" t="s">
        <v>98</v>
      </c>
      <c r="C20" s="73" t="s">
        <v>75</v>
      </c>
      <c r="D20" s="28" t="s">
        <v>74</v>
      </c>
      <c r="E20" s="105">
        <f t="shared" si="3"/>
        <v>0</v>
      </c>
      <c r="F20" s="104">
        <f t="shared" si="4"/>
        <v>0</v>
      </c>
      <c r="G20" s="107">
        <v>0</v>
      </c>
      <c r="H20" s="75">
        <v>60</v>
      </c>
      <c r="I20" s="14">
        <f t="shared" si="8"/>
        <v>0</v>
      </c>
      <c r="J20" s="66"/>
      <c r="K20" s="6">
        <v>0</v>
      </c>
      <c r="L20" s="7">
        <v>0</v>
      </c>
      <c r="M20" s="7">
        <v>30</v>
      </c>
      <c r="N20" s="2" t="s">
        <v>48</v>
      </c>
      <c r="O20" s="5">
        <v>0</v>
      </c>
      <c r="P20" s="6">
        <v>0</v>
      </c>
      <c r="Q20" s="7">
        <v>0</v>
      </c>
      <c r="R20" s="7">
        <v>30</v>
      </c>
      <c r="S20" s="2" t="s">
        <v>48</v>
      </c>
      <c r="T20" s="5">
        <v>0</v>
      </c>
    </row>
    <row r="21" spans="1:20" x14ac:dyDescent="0.25">
      <c r="A21" s="3">
        <v>13</v>
      </c>
      <c r="B21" s="108" t="s">
        <v>99</v>
      </c>
      <c r="C21" s="73" t="s">
        <v>63</v>
      </c>
      <c r="D21" s="5"/>
      <c r="E21" s="105">
        <f t="shared" si="3"/>
        <v>0</v>
      </c>
      <c r="F21" s="104">
        <f t="shared" si="4"/>
        <v>0</v>
      </c>
      <c r="G21" s="107">
        <f t="shared" si="5"/>
        <v>30</v>
      </c>
      <c r="H21" s="75">
        <f t="shared" si="6"/>
        <v>30</v>
      </c>
      <c r="I21" s="14">
        <f t="shared" si="8"/>
        <v>1</v>
      </c>
      <c r="J21" s="66">
        <f t="shared" si="2"/>
        <v>25</v>
      </c>
      <c r="K21" s="8">
        <v>0</v>
      </c>
      <c r="L21" s="9">
        <v>0</v>
      </c>
      <c r="M21" s="9">
        <v>0</v>
      </c>
      <c r="N21" s="9" t="s">
        <v>49</v>
      </c>
      <c r="O21" s="19">
        <v>0</v>
      </c>
      <c r="P21" s="6">
        <v>0</v>
      </c>
      <c r="Q21" s="7">
        <v>0</v>
      </c>
      <c r="R21" s="9">
        <v>30</v>
      </c>
      <c r="S21" s="9" t="s">
        <v>48</v>
      </c>
      <c r="T21" s="10">
        <v>1</v>
      </c>
    </row>
    <row r="22" spans="1:20" s="1" customFormat="1" x14ac:dyDescent="0.25">
      <c r="A22" s="206" t="s">
        <v>100</v>
      </c>
      <c r="B22" s="207"/>
      <c r="C22" s="208"/>
      <c r="D22" s="209"/>
      <c r="E22" s="77">
        <f t="shared" ref="E22:M22" si="9">SUM(E9:E21)</f>
        <v>230</v>
      </c>
      <c r="F22" s="78">
        <f t="shared" si="9"/>
        <v>210</v>
      </c>
      <c r="G22" s="78">
        <f t="shared" si="9"/>
        <v>215</v>
      </c>
      <c r="H22" s="78">
        <f t="shared" si="9"/>
        <v>719</v>
      </c>
      <c r="I22" s="79">
        <f t="shared" si="9"/>
        <v>56</v>
      </c>
      <c r="J22" s="11" t="e">
        <f t="shared" si="9"/>
        <v>#REF!</v>
      </c>
      <c r="K22" s="12">
        <f t="shared" si="9"/>
        <v>144</v>
      </c>
      <c r="L22" s="13">
        <f>SUM(L9:L21)</f>
        <v>95</v>
      </c>
      <c r="M22" s="13">
        <f t="shared" si="9"/>
        <v>125</v>
      </c>
      <c r="N22" s="13">
        <f>SUM(K22:M22)</f>
        <v>364</v>
      </c>
      <c r="O22" s="29">
        <f>SUM(O9:O21)</f>
        <v>30</v>
      </c>
      <c r="P22" s="69">
        <f>SUM(P9:P21)</f>
        <v>90</v>
      </c>
      <c r="Q22" s="70">
        <f>SUM(Q9:Q21)</f>
        <v>115</v>
      </c>
      <c r="R22" s="13">
        <f>SUM(R9:R21)</f>
        <v>150</v>
      </c>
      <c r="S22" s="70">
        <f>SUM(P22:R22)</f>
        <v>355</v>
      </c>
      <c r="T22" s="71">
        <f>SUM(T9:T21)</f>
        <v>26</v>
      </c>
    </row>
    <row r="23" spans="1:20" x14ac:dyDescent="0.25">
      <c r="A23" s="3">
        <v>14</v>
      </c>
      <c r="B23" s="67" t="s">
        <v>101</v>
      </c>
      <c r="C23" s="92" t="s">
        <v>59</v>
      </c>
      <c r="D23" s="35" t="s">
        <v>66</v>
      </c>
      <c r="E23" s="3"/>
      <c r="F23" s="22"/>
      <c r="G23" s="22"/>
      <c r="H23" s="22">
        <v>120</v>
      </c>
      <c r="I23" s="14">
        <v>4</v>
      </c>
      <c r="J23" s="24"/>
      <c r="K23" s="3"/>
      <c r="L23" s="22"/>
      <c r="M23" s="22"/>
      <c r="N23" s="9"/>
      <c r="O23" s="14"/>
      <c r="P23" s="3"/>
      <c r="Q23" s="22"/>
      <c r="R23" s="22"/>
      <c r="S23" s="9" t="s">
        <v>48</v>
      </c>
      <c r="T23" s="14">
        <v>4</v>
      </c>
    </row>
    <row r="24" spans="1:20" ht="15.75" thickBot="1" x14ac:dyDescent="0.3">
      <c r="A24" s="210" t="s">
        <v>102</v>
      </c>
      <c r="B24" s="211"/>
      <c r="C24" s="212"/>
      <c r="D24" s="213"/>
      <c r="E24" s="80">
        <f>SUM(E9:E21)</f>
        <v>230</v>
      </c>
      <c r="F24" s="81">
        <f>SUM(F9:F21)</f>
        <v>210</v>
      </c>
      <c r="G24" s="81">
        <f>SUM(G9:G21)</f>
        <v>215</v>
      </c>
      <c r="H24" s="81">
        <f>SUM(H9:H21,H23)</f>
        <v>839</v>
      </c>
      <c r="I24" s="82">
        <f>SUM(I9:I21,I23)</f>
        <v>60</v>
      </c>
      <c r="J24" s="15"/>
      <c r="K24" s="16">
        <f>SUM(K9:K21)</f>
        <v>144</v>
      </c>
      <c r="L24" s="17">
        <f>SUM(L9:L21)</f>
        <v>95</v>
      </c>
      <c r="M24" s="17">
        <f>SUM(M9:M21)</f>
        <v>125</v>
      </c>
      <c r="N24" s="17"/>
      <c r="O24" s="18">
        <f>SUM(O9:O21)</f>
        <v>30</v>
      </c>
      <c r="P24" s="16">
        <f>SUM(P9:P21)</f>
        <v>90</v>
      </c>
      <c r="Q24" s="17">
        <f>SUM(Q9:Q21)</f>
        <v>115</v>
      </c>
      <c r="R24" s="17">
        <f>SUM(R9:R21)</f>
        <v>150</v>
      </c>
      <c r="S24" s="17"/>
      <c r="T24" s="18">
        <f>SUM(T9:T19,T21,T23)</f>
        <v>30</v>
      </c>
    </row>
    <row r="25" spans="1:20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5"/>
      <c r="L25" s="65"/>
      <c r="M25" s="65"/>
      <c r="N25" s="65"/>
      <c r="O25" s="65"/>
      <c r="P25" s="65"/>
      <c r="Q25" s="65"/>
      <c r="R25" s="65"/>
      <c r="S25" s="65"/>
      <c r="T25" s="65"/>
    </row>
    <row r="26" spans="1:20" x14ac:dyDescent="0.25">
      <c r="B26" s="63" t="s">
        <v>103</v>
      </c>
    </row>
    <row r="27" spans="1:20" x14ac:dyDescent="0.25">
      <c r="B27" s="63" t="s">
        <v>104</v>
      </c>
    </row>
    <row r="28" spans="1:20" x14ac:dyDescent="0.25">
      <c r="B28" s="63" t="s">
        <v>186</v>
      </c>
    </row>
    <row r="29" spans="1:20" ht="25.5" customHeight="1" x14ac:dyDescent="0.25">
      <c r="B29" s="63" t="s">
        <v>105</v>
      </c>
    </row>
    <row r="30" spans="1:20" ht="87.75" customHeight="1" thickBot="1" x14ac:dyDescent="0.3"/>
    <row r="31" spans="1:20" ht="15" customHeight="1" thickBot="1" x14ac:dyDescent="0.3">
      <c r="A31" s="179" t="s">
        <v>106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1"/>
    </row>
    <row r="32" spans="1:20" ht="15" customHeight="1" x14ac:dyDescent="0.25">
      <c r="A32" s="182" t="s">
        <v>161</v>
      </c>
      <c r="B32" s="184" t="s">
        <v>86</v>
      </c>
      <c r="C32" s="230" t="s">
        <v>79</v>
      </c>
      <c r="D32" s="186" t="s">
        <v>80</v>
      </c>
      <c r="E32" s="188" t="s">
        <v>81</v>
      </c>
      <c r="F32" s="184"/>
      <c r="G32" s="184"/>
      <c r="H32" s="184"/>
      <c r="I32" s="189"/>
      <c r="J32" s="192" t="s">
        <v>0</v>
      </c>
      <c r="K32" s="194" t="s">
        <v>176</v>
      </c>
      <c r="L32" s="195"/>
      <c r="M32" s="195"/>
      <c r="N32" s="195"/>
      <c r="O32" s="196"/>
      <c r="P32" s="194" t="s">
        <v>177</v>
      </c>
      <c r="Q32" s="195"/>
      <c r="R32" s="195"/>
      <c r="S32" s="195"/>
      <c r="T32" s="196"/>
    </row>
    <row r="33" spans="1:20" ht="15" customHeight="1" x14ac:dyDescent="0.25">
      <c r="A33" s="183"/>
      <c r="B33" s="185"/>
      <c r="C33" s="231"/>
      <c r="D33" s="187"/>
      <c r="E33" s="190"/>
      <c r="F33" s="185"/>
      <c r="G33" s="185"/>
      <c r="H33" s="185"/>
      <c r="I33" s="191"/>
      <c r="J33" s="192"/>
      <c r="K33" s="197" t="s">
        <v>84</v>
      </c>
      <c r="L33" s="198"/>
      <c r="M33" s="199"/>
      <c r="N33" s="200" t="s">
        <v>85</v>
      </c>
      <c r="O33" s="203" t="s">
        <v>1</v>
      </c>
      <c r="P33" s="197" t="s">
        <v>84</v>
      </c>
      <c r="Q33" s="198"/>
      <c r="R33" s="199"/>
      <c r="S33" s="200" t="s">
        <v>85</v>
      </c>
      <c r="T33" s="203" t="s">
        <v>2</v>
      </c>
    </row>
    <row r="34" spans="1:20" x14ac:dyDescent="0.25">
      <c r="A34" s="183"/>
      <c r="B34" s="185"/>
      <c r="C34" s="231"/>
      <c r="D34" s="187"/>
      <c r="E34" s="197" t="s">
        <v>82</v>
      </c>
      <c r="F34" s="185" t="s">
        <v>4</v>
      </c>
      <c r="G34" s="185" t="s">
        <v>73</v>
      </c>
      <c r="H34" s="185" t="s">
        <v>83</v>
      </c>
      <c r="I34" s="191" t="s">
        <v>1</v>
      </c>
      <c r="J34" s="192"/>
      <c r="K34" s="197" t="s">
        <v>82</v>
      </c>
      <c r="L34" s="185" t="s">
        <v>4</v>
      </c>
      <c r="M34" s="185" t="s">
        <v>73</v>
      </c>
      <c r="N34" s="201"/>
      <c r="O34" s="204"/>
      <c r="P34" s="197" t="s">
        <v>82</v>
      </c>
      <c r="Q34" s="185" t="s">
        <v>4</v>
      </c>
      <c r="R34" s="185" t="s">
        <v>73</v>
      </c>
      <c r="S34" s="201"/>
      <c r="T34" s="204"/>
    </row>
    <row r="35" spans="1:20" s="1" customFormat="1" ht="18.75" customHeight="1" x14ac:dyDescent="0.25">
      <c r="A35" s="183"/>
      <c r="B35" s="185"/>
      <c r="C35" s="232"/>
      <c r="D35" s="187"/>
      <c r="E35" s="197"/>
      <c r="F35" s="185"/>
      <c r="G35" s="185"/>
      <c r="H35" s="185"/>
      <c r="I35" s="191"/>
      <c r="J35" s="193"/>
      <c r="K35" s="197"/>
      <c r="L35" s="185"/>
      <c r="M35" s="185"/>
      <c r="N35" s="202"/>
      <c r="O35" s="205"/>
      <c r="P35" s="197"/>
      <c r="Q35" s="185"/>
      <c r="R35" s="185"/>
      <c r="S35" s="202"/>
      <c r="T35" s="205"/>
    </row>
    <row r="36" spans="1:20" x14ac:dyDescent="0.25">
      <c r="A36" s="3">
        <v>15</v>
      </c>
      <c r="B36" s="108" t="s">
        <v>107</v>
      </c>
      <c r="C36" s="73" t="s">
        <v>60</v>
      </c>
      <c r="D36" s="23" t="s">
        <v>13</v>
      </c>
      <c r="E36" s="3">
        <v>60</v>
      </c>
      <c r="F36" s="22">
        <v>60</v>
      </c>
      <c r="G36" s="22">
        <v>30</v>
      </c>
      <c r="H36" s="22">
        <f>SUM(E36:G36)</f>
        <v>150</v>
      </c>
      <c r="I36" s="14">
        <v>12</v>
      </c>
      <c r="J36" s="24">
        <f>(O36*25)+(T36*25)</f>
        <v>300</v>
      </c>
      <c r="K36" s="8">
        <v>30</v>
      </c>
      <c r="L36" s="9">
        <v>30</v>
      </c>
      <c r="M36" s="9">
        <v>15</v>
      </c>
      <c r="N36" s="9" t="s">
        <v>48</v>
      </c>
      <c r="O36" s="19">
        <v>6</v>
      </c>
      <c r="P36" s="6">
        <v>30</v>
      </c>
      <c r="Q36" s="7">
        <v>30</v>
      </c>
      <c r="R36" s="9">
        <v>15</v>
      </c>
      <c r="S36" s="7" t="s">
        <v>4</v>
      </c>
      <c r="T36" s="10">
        <v>6</v>
      </c>
    </row>
    <row r="37" spans="1:20" x14ac:dyDescent="0.25">
      <c r="A37" s="3">
        <v>16</v>
      </c>
      <c r="B37" s="109" t="s">
        <v>118</v>
      </c>
      <c r="C37" s="103" t="s">
        <v>60</v>
      </c>
      <c r="D37" s="28" t="s">
        <v>22</v>
      </c>
      <c r="E37" s="110">
        <f t="shared" ref="E37:G37" si="10">K37+P37</f>
        <v>30</v>
      </c>
      <c r="F37" s="109">
        <f t="shared" si="10"/>
        <v>0</v>
      </c>
      <c r="G37" s="112">
        <f t="shared" si="10"/>
        <v>9</v>
      </c>
      <c r="H37" s="109">
        <f t="shared" ref="H37" si="11">SUM(E37:G37)</f>
        <v>39</v>
      </c>
      <c r="I37" s="111">
        <f t="shared" ref="I37" si="12">SUM(O37,T37)</f>
        <v>6</v>
      </c>
      <c r="J37" s="112">
        <f t="shared" ref="J37" si="13">(T37*25)+(O37*25)</f>
        <v>150</v>
      </c>
      <c r="K37" s="8">
        <v>0</v>
      </c>
      <c r="L37" s="9">
        <v>0</v>
      </c>
      <c r="M37" s="21">
        <v>0</v>
      </c>
      <c r="N37" s="9" t="s">
        <v>49</v>
      </c>
      <c r="O37" s="19">
        <v>0</v>
      </c>
      <c r="P37" s="8">
        <v>30</v>
      </c>
      <c r="Q37" s="9">
        <v>0</v>
      </c>
      <c r="R37" s="21">
        <v>9</v>
      </c>
      <c r="S37" s="9" t="s">
        <v>48</v>
      </c>
      <c r="T37" s="19">
        <v>6</v>
      </c>
    </row>
    <row r="38" spans="1:20" x14ac:dyDescent="0.25">
      <c r="A38" s="3">
        <v>17</v>
      </c>
      <c r="B38" s="108" t="s">
        <v>89</v>
      </c>
      <c r="C38" s="100" t="s">
        <v>60</v>
      </c>
      <c r="D38" s="28" t="s">
        <v>8</v>
      </c>
      <c r="E38" s="3">
        <v>30</v>
      </c>
      <c r="F38" s="22">
        <v>30</v>
      </c>
      <c r="G38" s="22">
        <v>20</v>
      </c>
      <c r="H38" s="22">
        <f>SUM(E38:G38)</f>
        <v>80</v>
      </c>
      <c r="I38" s="14">
        <f>SUM(O38)</f>
        <v>6</v>
      </c>
      <c r="J38" s="24"/>
      <c r="K38" s="6">
        <v>30</v>
      </c>
      <c r="L38" s="7">
        <v>30</v>
      </c>
      <c r="M38" s="9">
        <v>20</v>
      </c>
      <c r="N38" s="7" t="s">
        <v>4</v>
      </c>
      <c r="O38" s="10">
        <v>6</v>
      </c>
      <c r="P38" s="6">
        <v>0</v>
      </c>
      <c r="Q38" s="7">
        <v>0</v>
      </c>
      <c r="R38" s="9">
        <v>0</v>
      </c>
      <c r="S38" s="7" t="s">
        <v>49</v>
      </c>
      <c r="T38" s="10">
        <v>0</v>
      </c>
    </row>
    <row r="39" spans="1:20" s="1" customFormat="1" x14ac:dyDescent="0.25">
      <c r="A39" s="3">
        <v>18</v>
      </c>
      <c r="B39" s="108" t="s">
        <v>108</v>
      </c>
      <c r="C39" s="73" t="s">
        <v>60</v>
      </c>
      <c r="D39" s="23" t="s">
        <v>14</v>
      </c>
      <c r="E39" s="3">
        <v>15</v>
      </c>
      <c r="F39" s="22">
        <v>15</v>
      </c>
      <c r="G39" s="22">
        <v>0</v>
      </c>
      <c r="H39" s="22">
        <f t="shared" ref="H39:H45" si="14">SUM(E39:G39)</f>
        <v>30</v>
      </c>
      <c r="I39" s="14">
        <f t="shared" ref="I39:I48" si="15">SUM(O39,T39)</f>
        <v>2</v>
      </c>
      <c r="J39" s="24">
        <f t="shared" ref="J39:J48" si="16">(O39*25)+(T39*25)</f>
        <v>50</v>
      </c>
      <c r="K39" s="8">
        <v>15</v>
      </c>
      <c r="L39" s="9">
        <v>15</v>
      </c>
      <c r="M39" s="9">
        <v>0</v>
      </c>
      <c r="N39" s="9" t="s">
        <v>48</v>
      </c>
      <c r="O39" s="19">
        <v>2</v>
      </c>
      <c r="P39" s="8">
        <v>0</v>
      </c>
      <c r="Q39" s="9">
        <v>0</v>
      </c>
      <c r="R39" s="9">
        <v>0</v>
      </c>
      <c r="S39" s="9" t="s">
        <v>49</v>
      </c>
      <c r="T39" s="19">
        <v>0</v>
      </c>
    </row>
    <row r="40" spans="1:20" s="1" customFormat="1" x14ac:dyDescent="0.25">
      <c r="A40" s="3">
        <v>19</v>
      </c>
      <c r="B40" s="108" t="s">
        <v>109</v>
      </c>
      <c r="C40" s="73" t="s">
        <v>65</v>
      </c>
      <c r="D40" s="23" t="s">
        <v>15</v>
      </c>
      <c r="E40" s="3">
        <v>30</v>
      </c>
      <c r="F40" s="22">
        <v>45</v>
      </c>
      <c r="G40" s="22">
        <v>20</v>
      </c>
      <c r="H40" s="22">
        <f t="shared" si="14"/>
        <v>95</v>
      </c>
      <c r="I40" s="14">
        <f t="shared" si="15"/>
        <v>9</v>
      </c>
      <c r="J40" s="24">
        <f t="shared" si="16"/>
        <v>225</v>
      </c>
      <c r="K40" s="8">
        <v>12</v>
      </c>
      <c r="L40" s="9">
        <v>21</v>
      </c>
      <c r="M40" s="9">
        <v>14</v>
      </c>
      <c r="N40" s="9" t="s">
        <v>48</v>
      </c>
      <c r="O40" s="19">
        <v>5</v>
      </c>
      <c r="P40" s="6">
        <v>18</v>
      </c>
      <c r="Q40" s="7">
        <v>24</v>
      </c>
      <c r="R40" s="9">
        <v>6</v>
      </c>
      <c r="S40" s="7" t="s">
        <v>4</v>
      </c>
      <c r="T40" s="10">
        <v>4</v>
      </c>
    </row>
    <row r="41" spans="1:20" s="1" customFormat="1" x14ac:dyDescent="0.25">
      <c r="A41" s="3">
        <v>20</v>
      </c>
      <c r="B41" s="108" t="s">
        <v>110</v>
      </c>
      <c r="C41" s="73" t="s">
        <v>65</v>
      </c>
      <c r="D41" s="23" t="s">
        <v>51</v>
      </c>
      <c r="E41" s="3">
        <v>10</v>
      </c>
      <c r="F41" s="22">
        <v>15</v>
      </c>
      <c r="G41" s="22">
        <v>20</v>
      </c>
      <c r="H41" s="22">
        <f t="shared" si="14"/>
        <v>45</v>
      </c>
      <c r="I41" s="14">
        <f t="shared" si="15"/>
        <v>4</v>
      </c>
      <c r="J41" s="24">
        <f t="shared" si="16"/>
        <v>100</v>
      </c>
      <c r="K41" s="6">
        <v>0</v>
      </c>
      <c r="L41" s="7">
        <v>0</v>
      </c>
      <c r="M41" s="9">
        <v>0</v>
      </c>
      <c r="N41" s="9" t="s">
        <v>49</v>
      </c>
      <c r="O41" s="10">
        <v>0</v>
      </c>
      <c r="P41" s="6">
        <v>10</v>
      </c>
      <c r="Q41" s="7">
        <v>15</v>
      </c>
      <c r="R41" s="9">
        <v>20</v>
      </c>
      <c r="S41" s="9" t="s">
        <v>4</v>
      </c>
      <c r="T41" s="10">
        <v>4</v>
      </c>
    </row>
    <row r="42" spans="1:20" s="1" customFormat="1" x14ac:dyDescent="0.25">
      <c r="A42" s="3">
        <v>21</v>
      </c>
      <c r="B42" s="108" t="s">
        <v>111</v>
      </c>
      <c r="C42" s="73" t="s">
        <v>65</v>
      </c>
      <c r="D42" s="23" t="s">
        <v>52</v>
      </c>
      <c r="E42" s="3">
        <v>20</v>
      </c>
      <c r="F42" s="22">
        <v>10</v>
      </c>
      <c r="G42" s="22">
        <v>0</v>
      </c>
      <c r="H42" s="22">
        <f t="shared" si="14"/>
        <v>30</v>
      </c>
      <c r="I42" s="14">
        <f t="shared" si="15"/>
        <v>3</v>
      </c>
      <c r="J42" s="24">
        <f t="shared" si="16"/>
        <v>75</v>
      </c>
      <c r="K42" s="8">
        <v>0</v>
      </c>
      <c r="L42" s="9">
        <v>0</v>
      </c>
      <c r="M42" s="9">
        <v>0</v>
      </c>
      <c r="N42" s="9" t="s">
        <v>49</v>
      </c>
      <c r="O42" s="19">
        <v>0</v>
      </c>
      <c r="P42" s="8">
        <v>20</v>
      </c>
      <c r="Q42" s="9">
        <v>10</v>
      </c>
      <c r="R42" s="9">
        <v>0</v>
      </c>
      <c r="S42" s="9" t="s">
        <v>48</v>
      </c>
      <c r="T42" s="19">
        <v>3</v>
      </c>
    </row>
    <row r="43" spans="1:20" s="1" customFormat="1" x14ac:dyDescent="0.25">
      <c r="A43" s="3">
        <v>22</v>
      </c>
      <c r="B43" s="108" t="s">
        <v>112</v>
      </c>
      <c r="C43" s="73" t="s">
        <v>64</v>
      </c>
      <c r="D43" s="23" t="s">
        <v>17</v>
      </c>
      <c r="E43" s="3">
        <v>15</v>
      </c>
      <c r="F43" s="22">
        <v>0</v>
      </c>
      <c r="G43" s="22">
        <v>30</v>
      </c>
      <c r="H43" s="22">
        <f t="shared" si="14"/>
        <v>45</v>
      </c>
      <c r="I43" s="14">
        <f>SUM(O43,T43)</f>
        <v>4</v>
      </c>
      <c r="J43" s="24" t="e">
        <f>(T43*25)+(#REF!*25)</f>
        <v>#REF!</v>
      </c>
      <c r="K43" s="8">
        <v>0</v>
      </c>
      <c r="L43" s="9">
        <v>0</v>
      </c>
      <c r="M43" s="9">
        <v>0</v>
      </c>
      <c r="N43" s="9" t="s">
        <v>49</v>
      </c>
      <c r="O43" s="19">
        <v>0</v>
      </c>
      <c r="P43" s="8">
        <v>15</v>
      </c>
      <c r="Q43" s="9">
        <v>0</v>
      </c>
      <c r="R43" s="9">
        <v>30</v>
      </c>
      <c r="S43" s="9" t="s">
        <v>4</v>
      </c>
      <c r="T43" s="19">
        <v>4</v>
      </c>
    </row>
    <row r="44" spans="1:20" s="1" customFormat="1" x14ac:dyDescent="0.25">
      <c r="A44" s="3">
        <v>23</v>
      </c>
      <c r="B44" s="108" t="s">
        <v>113</v>
      </c>
      <c r="C44" s="73" t="s">
        <v>64</v>
      </c>
      <c r="D44" s="23" t="s">
        <v>19</v>
      </c>
      <c r="E44" s="3">
        <v>20</v>
      </c>
      <c r="F44" s="22">
        <v>0</v>
      </c>
      <c r="G44" s="22">
        <v>0</v>
      </c>
      <c r="H44" s="22">
        <f t="shared" si="14"/>
        <v>20</v>
      </c>
      <c r="I44" s="14">
        <f t="shared" si="15"/>
        <v>1</v>
      </c>
      <c r="J44" s="24">
        <f t="shared" si="16"/>
        <v>25</v>
      </c>
      <c r="K44" s="8">
        <v>20</v>
      </c>
      <c r="L44" s="9">
        <v>0</v>
      </c>
      <c r="M44" s="9">
        <v>0</v>
      </c>
      <c r="N44" s="9" t="s">
        <v>48</v>
      </c>
      <c r="O44" s="19">
        <v>1</v>
      </c>
      <c r="P44" s="8">
        <v>0</v>
      </c>
      <c r="Q44" s="9">
        <v>0</v>
      </c>
      <c r="R44" s="9">
        <v>0</v>
      </c>
      <c r="S44" s="9" t="s">
        <v>49</v>
      </c>
      <c r="T44" s="19">
        <v>0</v>
      </c>
    </row>
    <row r="45" spans="1:20" s="1" customFormat="1" x14ac:dyDescent="0.25">
      <c r="A45" s="3">
        <v>24</v>
      </c>
      <c r="B45" s="136" t="s">
        <v>114</v>
      </c>
      <c r="C45" s="103" t="s">
        <v>62</v>
      </c>
      <c r="D45" s="23" t="s">
        <v>20</v>
      </c>
      <c r="E45" s="3">
        <v>15</v>
      </c>
      <c r="F45" s="22">
        <v>0</v>
      </c>
      <c r="G45" s="22">
        <v>0</v>
      </c>
      <c r="H45" s="22">
        <f t="shared" si="14"/>
        <v>15</v>
      </c>
      <c r="I45" s="14">
        <f t="shared" si="15"/>
        <v>1</v>
      </c>
      <c r="J45" s="24">
        <f t="shared" si="16"/>
        <v>25</v>
      </c>
      <c r="K45" s="6">
        <v>15</v>
      </c>
      <c r="L45" s="7">
        <v>0</v>
      </c>
      <c r="M45" s="9">
        <v>0</v>
      </c>
      <c r="N45" s="7" t="s">
        <v>48</v>
      </c>
      <c r="O45" s="10">
        <v>1</v>
      </c>
      <c r="P45" s="6">
        <v>0</v>
      </c>
      <c r="Q45" s="7">
        <v>0</v>
      </c>
      <c r="R45" s="9">
        <v>0</v>
      </c>
      <c r="S45" s="7" t="s">
        <v>49</v>
      </c>
      <c r="T45" s="10">
        <v>0</v>
      </c>
    </row>
    <row r="46" spans="1:20" s="1" customFormat="1" x14ac:dyDescent="0.25">
      <c r="A46" s="3">
        <v>25</v>
      </c>
      <c r="B46" s="109" t="s">
        <v>189</v>
      </c>
      <c r="C46" s="103" t="s">
        <v>60</v>
      </c>
      <c r="D46" s="28" t="s">
        <v>188</v>
      </c>
      <c r="E46" s="110">
        <f t="shared" ref="E46:G48" si="17">K46+P46</f>
        <v>0</v>
      </c>
      <c r="F46" s="109">
        <f t="shared" si="17"/>
        <v>0</v>
      </c>
      <c r="G46" s="112">
        <f t="shared" si="17"/>
        <v>15</v>
      </c>
      <c r="H46" s="109">
        <f t="shared" ref="H46" si="18">SUM(E46:G46)</f>
        <v>15</v>
      </c>
      <c r="I46" s="111">
        <f t="shared" si="15"/>
        <v>1</v>
      </c>
      <c r="J46" s="112">
        <f t="shared" ref="J46" si="19">(T46*25)+(O46*25)</f>
        <v>25</v>
      </c>
      <c r="K46" s="8">
        <v>0</v>
      </c>
      <c r="L46" s="9">
        <v>0</v>
      </c>
      <c r="M46" s="9">
        <v>0</v>
      </c>
      <c r="N46" s="9" t="s">
        <v>49</v>
      </c>
      <c r="O46" s="19">
        <v>0</v>
      </c>
      <c r="P46" s="8">
        <v>0</v>
      </c>
      <c r="Q46" s="9">
        <v>0</v>
      </c>
      <c r="R46" s="21">
        <v>15</v>
      </c>
      <c r="S46" s="9" t="s">
        <v>48</v>
      </c>
      <c r="T46" s="19">
        <v>1</v>
      </c>
    </row>
    <row r="47" spans="1:20" s="1" customFormat="1" x14ac:dyDescent="0.25">
      <c r="A47" s="3">
        <v>26</v>
      </c>
      <c r="B47" s="108" t="s">
        <v>94</v>
      </c>
      <c r="C47" s="73" t="s">
        <v>62</v>
      </c>
      <c r="D47" s="23" t="s">
        <v>10</v>
      </c>
      <c r="E47" s="3">
        <v>0</v>
      </c>
      <c r="F47" s="22">
        <v>0</v>
      </c>
      <c r="G47" s="112">
        <f t="shared" si="17"/>
        <v>60</v>
      </c>
      <c r="H47" s="22">
        <f>SUM(E47:G47)</f>
        <v>60</v>
      </c>
      <c r="I47" s="14">
        <f t="shared" si="15"/>
        <v>3</v>
      </c>
      <c r="J47" s="24">
        <f t="shared" si="16"/>
        <v>75</v>
      </c>
      <c r="K47" s="8">
        <v>0</v>
      </c>
      <c r="L47" s="9">
        <v>0</v>
      </c>
      <c r="M47" s="9">
        <v>30</v>
      </c>
      <c r="N47" s="9" t="s">
        <v>48</v>
      </c>
      <c r="O47" s="19">
        <v>1</v>
      </c>
      <c r="P47" s="6">
        <v>0</v>
      </c>
      <c r="Q47" s="7">
        <v>0</v>
      </c>
      <c r="R47" s="9">
        <v>30</v>
      </c>
      <c r="S47" s="7" t="s">
        <v>4</v>
      </c>
      <c r="T47" s="10">
        <v>2</v>
      </c>
    </row>
    <row r="48" spans="1:20" x14ac:dyDescent="0.25">
      <c r="A48" s="3">
        <v>27</v>
      </c>
      <c r="B48" s="108" t="s">
        <v>99</v>
      </c>
      <c r="C48" s="73" t="s">
        <v>63</v>
      </c>
      <c r="D48" s="25"/>
      <c r="E48" s="3">
        <v>0</v>
      </c>
      <c r="F48" s="22">
        <v>0</v>
      </c>
      <c r="G48" s="112">
        <f t="shared" si="17"/>
        <v>120</v>
      </c>
      <c r="H48" s="22">
        <f>SUM(E48:G48)</f>
        <v>120</v>
      </c>
      <c r="I48" s="14">
        <f t="shared" si="15"/>
        <v>4</v>
      </c>
      <c r="J48" s="24">
        <f t="shared" si="16"/>
        <v>100</v>
      </c>
      <c r="K48" s="8">
        <v>0</v>
      </c>
      <c r="L48" s="9">
        <v>0</v>
      </c>
      <c r="M48" s="9">
        <v>60</v>
      </c>
      <c r="N48" s="9" t="s">
        <v>48</v>
      </c>
      <c r="O48" s="19">
        <v>2</v>
      </c>
      <c r="P48" s="6">
        <v>0</v>
      </c>
      <c r="Q48" s="7">
        <v>0</v>
      </c>
      <c r="R48" s="9">
        <v>60</v>
      </c>
      <c r="S48" s="7" t="s">
        <v>48</v>
      </c>
      <c r="T48" s="10">
        <v>2</v>
      </c>
    </row>
    <row r="49" spans="1:20" s="1" customFormat="1" x14ac:dyDescent="0.25">
      <c r="A49" s="214" t="s">
        <v>100</v>
      </c>
      <c r="B49" s="215"/>
      <c r="C49" s="216"/>
      <c r="D49" s="216"/>
      <c r="E49" s="31">
        <f t="shared" ref="E49:M49" si="20">SUM(E36:E48)</f>
        <v>245</v>
      </c>
      <c r="F49" s="32">
        <f t="shared" si="20"/>
        <v>175</v>
      </c>
      <c r="G49" s="32">
        <f t="shared" si="20"/>
        <v>324</v>
      </c>
      <c r="H49" s="32">
        <f t="shared" si="20"/>
        <v>744</v>
      </c>
      <c r="I49" s="33">
        <f t="shared" si="20"/>
        <v>56</v>
      </c>
      <c r="J49" s="34" t="e">
        <f t="shared" si="20"/>
        <v>#REF!</v>
      </c>
      <c r="K49" s="31">
        <f t="shared" si="20"/>
        <v>122</v>
      </c>
      <c r="L49" s="32">
        <f t="shared" si="20"/>
        <v>96</v>
      </c>
      <c r="M49" s="32">
        <f t="shared" si="20"/>
        <v>139</v>
      </c>
      <c r="N49" s="13">
        <f>SUM(K49:M49)</f>
        <v>357</v>
      </c>
      <c r="O49" s="33">
        <f>SUM(O36:O48)</f>
        <v>24</v>
      </c>
      <c r="P49" s="31">
        <f>SUM(P36:P48)</f>
        <v>123</v>
      </c>
      <c r="Q49" s="32">
        <f>SUM(Q36:Q48)</f>
        <v>79</v>
      </c>
      <c r="R49" s="32">
        <f>SUM(R36:R48)</f>
        <v>185</v>
      </c>
      <c r="S49" s="13">
        <f>SUM(P49:R49)</f>
        <v>387</v>
      </c>
      <c r="T49" s="33">
        <f>SUM(T36:T48)</f>
        <v>32</v>
      </c>
    </row>
    <row r="50" spans="1:20" s="1" customFormat="1" x14ac:dyDescent="0.25">
      <c r="A50" s="3">
        <v>28</v>
      </c>
      <c r="B50" s="67" t="s">
        <v>115</v>
      </c>
      <c r="C50" s="75" t="s">
        <v>59</v>
      </c>
      <c r="D50" s="30" t="s">
        <v>67</v>
      </c>
      <c r="E50" s="3"/>
      <c r="F50" s="22"/>
      <c r="G50" s="22"/>
      <c r="H50" s="22">
        <v>90</v>
      </c>
      <c r="I50" s="14">
        <v>3</v>
      </c>
      <c r="J50" s="24"/>
      <c r="K50" s="3"/>
      <c r="L50" s="22"/>
      <c r="M50" s="22"/>
      <c r="N50" s="9"/>
      <c r="O50" s="14"/>
      <c r="P50" s="3"/>
      <c r="Q50" s="22"/>
      <c r="R50" s="22"/>
      <c r="S50" s="9" t="s">
        <v>48</v>
      </c>
      <c r="T50" s="14">
        <v>3</v>
      </c>
    </row>
    <row r="51" spans="1:20" x14ac:dyDescent="0.25">
      <c r="A51" s="3">
        <v>29</v>
      </c>
      <c r="B51" s="67" t="s">
        <v>116</v>
      </c>
      <c r="C51" s="75" t="s">
        <v>59</v>
      </c>
      <c r="D51" s="35" t="s">
        <v>68</v>
      </c>
      <c r="E51" s="36"/>
      <c r="F51" s="22"/>
      <c r="G51" s="22"/>
      <c r="H51" s="22">
        <v>30</v>
      </c>
      <c r="I51" s="14">
        <v>1</v>
      </c>
      <c r="J51" s="24"/>
      <c r="K51" s="3"/>
      <c r="L51" s="22"/>
      <c r="M51" s="22"/>
      <c r="N51" s="9"/>
      <c r="O51" s="14"/>
      <c r="P51" s="3"/>
      <c r="Q51" s="22"/>
      <c r="R51" s="22"/>
      <c r="S51" s="9" t="s">
        <v>48</v>
      </c>
      <c r="T51" s="14">
        <v>1</v>
      </c>
    </row>
    <row r="52" spans="1:20" ht="15.75" thickBot="1" x14ac:dyDescent="0.3">
      <c r="A52" s="218" t="s">
        <v>102</v>
      </c>
      <c r="B52" s="219"/>
      <c r="C52" s="220"/>
      <c r="D52" s="220"/>
      <c r="E52" s="37">
        <f t="shared" ref="E52:M52" si="21">SUM(E36:E48,E50:E51)</f>
        <v>245</v>
      </c>
      <c r="F52" s="38">
        <f t="shared" si="21"/>
        <v>175</v>
      </c>
      <c r="G52" s="38">
        <f t="shared" si="21"/>
        <v>324</v>
      </c>
      <c r="H52" s="38">
        <f t="shared" si="21"/>
        <v>864</v>
      </c>
      <c r="I52" s="39">
        <f t="shared" si="21"/>
        <v>60</v>
      </c>
      <c r="J52" s="40" t="e">
        <f t="shared" si="21"/>
        <v>#REF!</v>
      </c>
      <c r="K52" s="41">
        <f t="shared" si="21"/>
        <v>122</v>
      </c>
      <c r="L52" s="41">
        <f t="shared" si="21"/>
        <v>96</v>
      </c>
      <c r="M52" s="41">
        <f t="shared" si="21"/>
        <v>139</v>
      </c>
      <c r="N52" s="41"/>
      <c r="O52" s="42">
        <f>SUM(O36:O48,O50:O51)</f>
        <v>24</v>
      </c>
      <c r="P52" s="37">
        <f>SUM(P36:P48,P50:P51)</f>
        <v>123</v>
      </c>
      <c r="Q52" s="38">
        <f>SUM(Q36:Q48,Q50:Q51)</f>
        <v>79</v>
      </c>
      <c r="R52" s="38">
        <f>SUM(R36:R48,R50:R51)</f>
        <v>185</v>
      </c>
      <c r="S52" s="38"/>
      <c r="T52" s="39">
        <f>SUM(T36:T48,T50:T51)</f>
        <v>36</v>
      </c>
    </row>
    <row r="53" spans="1:20" x14ac:dyDescent="0.25">
      <c r="A53" s="43"/>
      <c r="B53" s="44"/>
      <c r="C53" s="44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20"/>
      <c r="O53" s="43"/>
      <c r="P53" s="43"/>
      <c r="Q53" s="43"/>
      <c r="R53" s="43"/>
      <c r="S53" s="20"/>
      <c r="T53" s="43"/>
    </row>
    <row r="54" spans="1:20" x14ac:dyDescent="0.25">
      <c r="A54" s="43"/>
      <c r="B54" s="44"/>
      <c r="C54" s="44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ht="90" customHeight="1" thickBot="1" x14ac:dyDescent="0.3">
      <c r="A55" s="43"/>
      <c r="B55" s="44"/>
      <c r="C55" s="44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</row>
    <row r="56" spans="1:20" ht="15.75" hidden="1" thickBot="1" x14ac:dyDescent="0.3"/>
    <row r="57" spans="1:20" ht="16.5" thickBot="1" x14ac:dyDescent="0.3">
      <c r="A57" s="179" t="s">
        <v>117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1"/>
    </row>
    <row r="58" spans="1:20" ht="15" customHeight="1" x14ac:dyDescent="0.25">
      <c r="A58" s="182" t="s">
        <v>161</v>
      </c>
      <c r="B58" s="184" t="s">
        <v>86</v>
      </c>
      <c r="C58" s="231" t="s">
        <v>79</v>
      </c>
      <c r="D58" s="186" t="s">
        <v>80</v>
      </c>
      <c r="E58" s="188" t="s">
        <v>81</v>
      </c>
      <c r="F58" s="184"/>
      <c r="G58" s="184"/>
      <c r="H58" s="184"/>
      <c r="I58" s="189"/>
      <c r="J58" s="192" t="s">
        <v>0</v>
      </c>
      <c r="K58" s="194" t="s">
        <v>178</v>
      </c>
      <c r="L58" s="195"/>
      <c r="M58" s="195"/>
      <c r="N58" s="195"/>
      <c r="O58" s="196"/>
      <c r="P58" s="194" t="s">
        <v>179</v>
      </c>
      <c r="Q58" s="195"/>
      <c r="R58" s="195"/>
      <c r="S58" s="195"/>
      <c r="T58" s="196"/>
    </row>
    <row r="59" spans="1:20" ht="15" customHeight="1" x14ac:dyDescent="0.25">
      <c r="A59" s="183"/>
      <c r="B59" s="185"/>
      <c r="C59" s="231"/>
      <c r="D59" s="187"/>
      <c r="E59" s="190"/>
      <c r="F59" s="185"/>
      <c r="G59" s="185"/>
      <c r="H59" s="185"/>
      <c r="I59" s="191"/>
      <c r="J59" s="192"/>
      <c r="K59" s="197" t="s">
        <v>84</v>
      </c>
      <c r="L59" s="198"/>
      <c r="M59" s="199"/>
      <c r="N59" s="200" t="s">
        <v>85</v>
      </c>
      <c r="O59" s="203" t="s">
        <v>1</v>
      </c>
      <c r="P59" s="197" t="s">
        <v>84</v>
      </c>
      <c r="Q59" s="198"/>
      <c r="R59" s="199"/>
      <c r="S59" s="200" t="s">
        <v>85</v>
      </c>
      <c r="T59" s="203" t="s">
        <v>2</v>
      </c>
    </row>
    <row r="60" spans="1:20" x14ac:dyDescent="0.25">
      <c r="A60" s="183"/>
      <c r="B60" s="185"/>
      <c r="C60" s="231"/>
      <c r="D60" s="187"/>
      <c r="E60" s="197" t="s">
        <v>82</v>
      </c>
      <c r="F60" s="222" t="s">
        <v>4</v>
      </c>
      <c r="G60" s="185" t="s">
        <v>73</v>
      </c>
      <c r="H60" s="185" t="s">
        <v>83</v>
      </c>
      <c r="I60" s="191" t="s">
        <v>1</v>
      </c>
      <c r="J60" s="192"/>
      <c r="K60" s="197" t="s">
        <v>82</v>
      </c>
      <c r="L60" s="185" t="s">
        <v>4</v>
      </c>
      <c r="M60" s="185" t="s">
        <v>73</v>
      </c>
      <c r="N60" s="201"/>
      <c r="O60" s="204"/>
      <c r="P60" s="197" t="s">
        <v>82</v>
      </c>
      <c r="Q60" s="185" t="s">
        <v>4</v>
      </c>
      <c r="R60" s="185" t="s">
        <v>73</v>
      </c>
      <c r="S60" s="201"/>
      <c r="T60" s="204"/>
    </row>
    <row r="61" spans="1:20" s="1" customFormat="1" ht="19.5" customHeight="1" x14ac:dyDescent="0.25">
      <c r="A61" s="183"/>
      <c r="B61" s="185"/>
      <c r="C61" s="232"/>
      <c r="D61" s="187"/>
      <c r="E61" s="197"/>
      <c r="F61" s="222"/>
      <c r="G61" s="185"/>
      <c r="H61" s="185"/>
      <c r="I61" s="191"/>
      <c r="J61" s="193"/>
      <c r="K61" s="197"/>
      <c r="L61" s="185"/>
      <c r="M61" s="185"/>
      <c r="N61" s="202"/>
      <c r="O61" s="205"/>
      <c r="P61" s="197"/>
      <c r="Q61" s="185"/>
      <c r="R61" s="185"/>
      <c r="S61" s="202"/>
      <c r="T61" s="205"/>
    </row>
    <row r="62" spans="1:20" s="1" customFormat="1" x14ac:dyDescent="0.25">
      <c r="A62" s="3">
        <v>30</v>
      </c>
      <c r="B62" s="108" t="s">
        <v>184</v>
      </c>
      <c r="C62" s="103" t="s">
        <v>65</v>
      </c>
      <c r="D62" s="28" t="s">
        <v>21</v>
      </c>
      <c r="E62" s="116">
        <f>K62+P62</f>
        <v>60</v>
      </c>
      <c r="F62" s="114">
        <f>L62+Q62</f>
        <v>80</v>
      </c>
      <c r="G62" s="117">
        <f>M62+R62</f>
        <v>0</v>
      </c>
      <c r="H62" s="114">
        <f>SUM(E62:G62)</f>
        <v>140</v>
      </c>
      <c r="I62" s="115">
        <f>SUM(O62,T62)</f>
        <v>10</v>
      </c>
      <c r="J62" s="117">
        <f>(T62*25)+(O62*25)</f>
        <v>250</v>
      </c>
      <c r="K62" s="8">
        <v>30</v>
      </c>
      <c r="L62" s="9">
        <v>40</v>
      </c>
      <c r="M62" s="21">
        <v>0</v>
      </c>
      <c r="N62" s="9" t="s">
        <v>48</v>
      </c>
      <c r="O62" s="19">
        <v>6</v>
      </c>
      <c r="P62" s="4">
        <v>30</v>
      </c>
      <c r="Q62" s="118">
        <v>40</v>
      </c>
      <c r="R62" s="21">
        <v>0</v>
      </c>
      <c r="S62" s="118" t="s">
        <v>4</v>
      </c>
      <c r="T62" s="5">
        <v>4</v>
      </c>
    </row>
    <row r="63" spans="1:20" s="1" customFormat="1" x14ac:dyDescent="0.25">
      <c r="A63" s="3">
        <v>31</v>
      </c>
      <c r="B63" s="108" t="s">
        <v>118</v>
      </c>
      <c r="C63" s="103" t="s">
        <v>60</v>
      </c>
      <c r="D63" s="28" t="s">
        <v>22</v>
      </c>
      <c r="E63" s="116">
        <f t="shared" ref="E63:G76" si="22">K63+P63</f>
        <v>30</v>
      </c>
      <c r="F63" s="114">
        <f t="shared" si="22"/>
        <v>45</v>
      </c>
      <c r="G63" s="117">
        <f t="shared" si="22"/>
        <v>6</v>
      </c>
      <c r="H63" s="114">
        <f t="shared" ref="H63:H76" si="23">SUM(E63:G63)</f>
        <v>81</v>
      </c>
      <c r="I63" s="115">
        <f t="shared" ref="I63:I76" si="24">SUM(O63,T63)</f>
        <v>5</v>
      </c>
      <c r="J63" s="117">
        <f t="shared" ref="J63:J65" si="25">(T63*25)+(O63*25)</f>
        <v>125</v>
      </c>
      <c r="K63" s="4">
        <v>30</v>
      </c>
      <c r="L63" s="118">
        <v>45</v>
      </c>
      <c r="M63" s="21">
        <v>6</v>
      </c>
      <c r="N63" s="118" t="s">
        <v>4</v>
      </c>
      <c r="O63" s="5">
        <v>5</v>
      </c>
      <c r="P63" s="4">
        <v>0</v>
      </c>
      <c r="Q63" s="118">
        <v>0</v>
      </c>
      <c r="R63" s="21">
        <v>0</v>
      </c>
      <c r="S63" s="118" t="s">
        <v>49</v>
      </c>
      <c r="T63" s="5">
        <v>0</v>
      </c>
    </row>
    <row r="64" spans="1:20" s="1" customFormat="1" x14ac:dyDescent="0.25">
      <c r="A64" s="3">
        <v>32</v>
      </c>
      <c r="B64" s="108" t="s">
        <v>190</v>
      </c>
      <c r="C64" s="103" t="s">
        <v>65</v>
      </c>
      <c r="D64" s="28" t="s">
        <v>53</v>
      </c>
      <c r="E64" s="116">
        <f t="shared" si="22"/>
        <v>30</v>
      </c>
      <c r="F64" s="114">
        <f t="shared" si="22"/>
        <v>30</v>
      </c>
      <c r="G64" s="117">
        <f t="shared" si="22"/>
        <v>0</v>
      </c>
      <c r="H64" s="114">
        <f t="shared" si="23"/>
        <v>60</v>
      </c>
      <c r="I64" s="115">
        <f t="shared" si="24"/>
        <v>4</v>
      </c>
      <c r="J64" s="117">
        <f t="shared" si="25"/>
        <v>100</v>
      </c>
      <c r="K64" s="8">
        <v>0</v>
      </c>
      <c r="L64" s="9">
        <v>0</v>
      </c>
      <c r="M64" s="21">
        <v>0</v>
      </c>
      <c r="N64" s="9" t="s">
        <v>49</v>
      </c>
      <c r="O64" s="19">
        <v>0</v>
      </c>
      <c r="P64" s="4">
        <v>30</v>
      </c>
      <c r="Q64" s="118">
        <v>30</v>
      </c>
      <c r="R64" s="21">
        <v>0</v>
      </c>
      <c r="S64" s="9" t="s">
        <v>48</v>
      </c>
      <c r="T64" s="5">
        <v>4</v>
      </c>
    </row>
    <row r="65" spans="1:21" s="1" customFormat="1" x14ac:dyDescent="0.25">
      <c r="A65" s="3">
        <v>33</v>
      </c>
      <c r="B65" s="108" t="s">
        <v>119</v>
      </c>
      <c r="C65" s="103" t="s">
        <v>65</v>
      </c>
      <c r="D65" s="28" t="s">
        <v>54</v>
      </c>
      <c r="E65" s="116">
        <f t="shared" si="22"/>
        <v>15</v>
      </c>
      <c r="F65" s="114">
        <f t="shared" si="22"/>
        <v>15</v>
      </c>
      <c r="G65" s="117">
        <f t="shared" si="22"/>
        <v>0</v>
      </c>
      <c r="H65" s="114">
        <f t="shared" si="23"/>
        <v>30</v>
      </c>
      <c r="I65" s="115">
        <f t="shared" si="24"/>
        <v>2</v>
      </c>
      <c r="J65" s="117">
        <f t="shared" si="25"/>
        <v>50</v>
      </c>
      <c r="K65" s="8">
        <v>0</v>
      </c>
      <c r="L65" s="9">
        <v>0</v>
      </c>
      <c r="M65" s="21">
        <v>0</v>
      </c>
      <c r="N65" s="9" t="s">
        <v>49</v>
      </c>
      <c r="O65" s="19">
        <v>0</v>
      </c>
      <c r="P65" s="4">
        <v>15</v>
      </c>
      <c r="Q65" s="118">
        <v>15</v>
      </c>
      <c r="R65" s="21">
        <v>0</v>
      </c>
      <c r="S65" s="118" t="s">
        <v>4</v>
      </c>
      <c r="T65" s="5">
        <v>2</v>
      </c>
    </row>
    <row r="66" spans="1:21" s="1" customFormat="1" ht="27" x14ac:dyDescent="0.25">
      <c r="A66" s="3">
        <v>34</v>
      </c>
      <c r="B66" s="108" t="s">
        <v>201</v>
      </c>
      <c r="C66" s="103" t="s">
        <v>61</v>
      </c>
      <c r="D66" s="5" t="s">
        <v>55</v>
      </c>
      <c r="E66" s="116">
        <f t="shared" si="22"/>
        <v>20</v>
      </c>
      <c r="F66" s="114">
        <f t="shared" si="22"/>
        <v>20</v>
      </c>
      <c r="G66" s="117">
        <f t="shared" si="22"/>
        <v>10</v>
      </c>
      <c r="H66" s="114">
        <f t="shared" si="23"/>
        <v>50</v>
      </c>
      <c r="I66" s="115">
        <f t="shared" si="24"/>
        <v>3</v>
      </c>
      <c r="J66" s="117">
        <f>(T66*25)+(O66*25)</f>
        <v>75</v>
      </c>
      <c r="K66" s="4">
        <v>0</v>
      </c>
      <c r="L66" s="118">
        <v>0</v>
      </c>
      <c r="M66" s="21">
        <v>0</v>
      </c>
      <c r="N66" s="118" t="s">
        <v>49</v>
      </c>
      <c r="O66" s="5">
        <v>0</v>
      </c>
      <c r="P66" s="119">
        <v>20</v>
      </c>
      <c r="Q66" s="118">
        <v>20</v>
      </c>
      <c r="R66" s="21">
        <v>10</v>
      </c>
      <c r="S66" s="118" t="s">
        <v>4</v>
      </c>
      <c r="T66" s="5">
        <v>3</v>
      </c>
    </row>
    <row r="67" spans="1:21" s="1" customFormat="1" x14ac:dyDescent="0.25">
      <c r="A67" s="3">
        <v>35</v>
      </c>
      <c r="B67" s="114" t="s">
        <v>191</v>
      </c>
      <c r="C67" s="129" t="s">
        <v>4</v>
      </c>
      <c r="D67" s="130" t="s">
        <v>192</v>
      </c>
      <c r="E67" s="116">
        <f t="shared" si="22"/>
        <v>20</v>
      </c>
      <c r="F67" s="114">
        <f t="shared" si="22"/>
        <v>0</v>
      </c>
      <c r="G67" s="117">
        <f t="shared" si="22"/>
        <v>24</v>
      </c>
      <c r="H67" s="114">
        <f t="shared" si="23"/>
        <v>44</v>
      </c>
      <c r="I67" s="115">
        <f t="shared" si="24"/>
        <v>3</v>
      </c>
      <c r="J67" s="131">
        <f>(O67*25)+(T67*25)</f>
        <v>75</v>
      </c>
      <c r="K67" s="120">
        <v>20</v>
      </c>
      <c r="L67" s="121">
        <v>0</v>
      </c>
      <c r="M67" s="122">
        <v>24</v>
      </c>
      <c r="N67" s="123" t="s">
        <v>4</v>
      </c>
      <c r="O67" s="124">
        <v>3</v>
      </c>
      <c r="P67" s="125">
        <v>0</v>
      </c>
      <c r="Q67" s="122">
        <v>0</v>
      </c>
      <c r="R67" s="126">
        <v>0</v>
      </c>
      <c r="S67" s="127" t="s">
        <v>49</v>
      </c>
      <c r="T67" s="128">
        <v>0</v>
      </c>
    </row>
    <row r="68" spans="1:21" s="1" customFormat="1" x14ac:dyDescent="0.25">
      <c r="A68" s="3">
        <v>36</v>
      </c>
      <c r="B68" s="108" t="s">
        <v>120</v>
      </c>
      <c r="C68" s="103" t="s">
        <v>4</v>
      </c>
      <c r="D68" s="5" t="s">
        <v>23</v>
      </c>
      <c r="E68" s="116">
        <f t="shared" si="22"/>
        <v>20</v>
      </c>
      <c r="F68" s="114">
        <f t="shared" si="22"/>
        <v>40</v>
      </c>
      <c r="G68" s="117">
        <f t="shared" si="22"/>
        <v>15</v>
      </c>
      <c r="H68" s="114">
        <f t="shared" si="23"/>
        <v>75</v>
      </c>
      <c r="I68" s="115">
        <f t="shared" si="24"/>
        <v>4</v>
      </c>
      <c r="J68" s="117">
        <f t="shared" ref="J68:J76" si="26">(T68*25)+(O68*25)</f>
        <v>100</v>
      </c>
      <c r="K68" s="8">
        <v>0</v>
      </c>
      <c r="L68" s="9">
        <v>0</v>
      </c>
      <c r="M68" s="21">
        <v>0</v>
      </c>
      <c r="N68" s="9" t="s">
        <v>49</v>
      </c>
      <c r="O68" s="19">
        <v>0</v>
      </c>
      <c r="P68" s="4">
        <v>20</v>
      </c>
      <c r="Q68" s="118">
        <v>40</v>
      </c>
      <c r="R68" s="21">
        <v>15</v>
      </c>
      <c r="S68" s="118" t="s">
        <v>4</v>
      </c>
      <c r="T68" s="5">
        <v>4</v>
      </c>
    </row>
    <row r="69" spans="1:21" s="1" customFormat="1" x14ac:dyDescent="0.25">
      <c r="A69" s="3">
        <v>37</v>
      </c>
      <c r="B69" s="108" t="s">
        <v>121</v>
      </c>
      <c r="C69" s="103" t="s">
        <v>4</v>
      </c>
      <c r="D69" s="5" t="s">
        <v>24</v>
      </c>
      <c r="E69" s="116">
        <f t="shared" si="22"/>
        <v>30</v>
      </c>
      <c r="F69" s="114">
        <f t="shared" si="22"/>
        <v>30</v>
      </c>
      <c r="G69" s="117">
        <f t="shared" si="22"/>
        <v>15</v>
      </c>
      <c r="H69" s="114">
        <f t="shared" si="23"/>
        <v>75</v>
      </c>
      <c r="I69" s="115">
        <f t="shared" si="24"/>
        <v>4</v>
      </c>
      <c r="J69" s="117">
        <f t="shared" si="26"/>
        <v>100</v>
      </c>
      <c r="K69" s="8">
        <v>0</v>
      </c>
      <c r="L69" s="9">
        <v>0</v>
      </c>
      <c r="M69" s="21">
        <v>0</v>
      </c>
      <c r="N69" s="9" t="s">
        <v>49</v>
      </c>
      <c r="O69" s="19">
        <v>0</v>
      </c>
      <c r="P69" s="4">
        <v>30</v>
      </c>
      <c r="Q69" s="118">
        <v>30</v>
      </c>
      <c r="R69" s="21">
        <v>15</v>
      </c>
      <c r="S69" s="118" t="s">
        <v>4</v>
      </c>
      <c r="T69" s="5">
        <v>4</v>
      </c>
    </row>
    <row r="70" spans="1:21" s="1" customFormat="1" x14ac:dyDescent="0.25">
      <c r="A70" s="3">
        <v>38</v>
      </c>
      <c r="B70" s="114" t="s">
        <v>133</v>
      </c>
      <c r="C70" s="103" t="s">
        <v>61</v>
      </c>
      <c r="D70" s="5" t="s">
        <v>35</v>
      </c>
      <c r="E70" s="116">
        <f t="shared" si="22"/>
        <v>15</v>
      </c>
      <c r="F70" s="114">
        <f t="shared" si="22"/>
        <v>20</v>
      </c>
      <c r="G70" s="117">
        <f t="shared" si="22"/>
        <v>0</v>
      </c>
      <c r="H70" s="114">
        <f t="shared" si="23"/>
        <v>35</v>
      </c>
      <c r="I70" s="115">
        <f t="shared" si="24"/>
        <v>2</v>
      </c>
      <c r="J70" s="117">
        <f t="shared" si="26"/>
        <v>50</v>
      </c>
      <c r="K70" s="8">
        <v>0</v>
      </c>
      <c r="L70" s="9">
        <v>0</v>
      </c>
      <c r="M70" s="21">
        <v>0</v>
      </c>
      <c r="N70" s="9" t="s">
        <v>49</v>
      </c>
      <c r="O70" s="19">
        <v>0</v>
      </c>
      <c r="P70" s="4">
        <v>15</v>
      </c>
      <c r="Q70" s="118">
        <v>20</v>
      </c>
      <c r="R70" s="21">
        <v>0</v>
      </c>
      <c r="S70" s="9" t="s">
        <v>48</v>
      </c>
      <c r="T70" s="5">
        <v>2</v>
      </c>
    </row>
    <row r="71" spans="1:21" s="1" customFormat="1" x14ac:dyDescent="0.25">
      <c r="A71" s="3">
        <v>39</v>
      </c>
      <c r="B71" s="108" t="s">
        <v>122</v>
      </c>
      <c r="C71" s="103" t="s">
        <v>61</v>
      </c>
      <c r="D71" s="5" t="s">
        <v>25</v>
      </c>
      <c r="E71" s="116">
        <f t="shared" si="22"/>
        <v>20</v>
      </c>
      <c r="F71" s="114">
        <f t="shared" si="22"/>
        <v>25</v>
      </c>
      <c r="G71" s="117">
        <f t="shared" si="22"/>
        <v>20</v>
      </c>
      <c r="H71" s="114">
        <f t="shared" si="23"/>
        <v>65</v>
      </c>
      <c r="I71" s="115">
        <f t="shared" si="24"/>
        <v>4</v>
      </c>
      <c r="J71" s="117">
        <f t="shared" si="26"/>
        <v>100</v>
      </c>
      <c r="K71" s="8">
        <v>0</v>
      </c>
      <c r="L71" s="9">
        <v>0</v>
      </c>
      <c r="M71" s="21">
        <v>0</v>
      </c>
      <c r="N71" s="9" t="s">
        <v>49</v>
      </c>
      <c r="O71" s="19">
        <v>0</v>
      </c>
      <c r="P71" s="4">
        <v>20</v>
      </c>
      <c r="Q71" s="118">
        <v>25</v>
      </c>
      <c r="R71" s="21">
        <v>20</v>
      </c>
      <c r="S71" s="9" t="s">
        <v>4</v>
      </c>
      <c r="T71" s="5">
        <v>4</v>
      </c>
    </row>
    <row r="72" spans="1:21" s="1" customFormat="1" ht="40.5" x14ac:dyDescent="0.25">
      <c r="A72" s="3">
        <v>40</v>
      </c>
      <c r="B72" s="108" t="s">
        <v>199</v>
      </c>
      <c r="C72" s="103" t="s">
        <v>4</v>
      </c>
      <c r="D72" s="5" t="s">
        <v>76</v>
      </c>
      <c r="E72" s="116">
        <f t="shared" si="22"/>
        <v>15</v>
      </c>
      <c r="F72" s="114">
        <f t="shared" si="22"/>
        <v>15</v>
      </c>
      <c r="G72" s="117">
        <f t="shared" si="22"/>
        <v>0</v>
      </c>
      <c r="H72" s="114">
        <f t="shared" si="23"/>
        <v>30</v>
      </c>
      <c r="I72" s="115">
        <f t="shared" si="24"/>
        <v>2</v>
      </c>
      <c r="J72" s="117">
        <f t="shared" si="26"/>
        <v>50</v>
      </c>
      <c r="K72" s="8">
        <v>15</v>
      </c>
      <c r="L72" s="9">
        <v>15</v>
      </c>
      <c r="M72" s="21">
        <v>0</v>
      </c>
      <c r="N72" s="9" t="s">
        <v>48</v>
      </c>
      <c r="O72" s="19">
        <v>2</v>
      </c>
      <c r="P72" s="4">
        <v>0</v>
      </c>
      <c r="Q72" s="118">
        <v>0</v>
      </c>
      <c r="R72" s="21">
        <v>0</v>
      </c>
      <c r="S72" s="9" t="s">
        <v>49</v>
      </c>
      <c r="T72" s="5">
        <v>0</v>
      </c>
    </row>
    <row r="73" spans="1:21" x14ac:dyDescent="0.25">
      <c r="A73" s="3">
        <v>41</v>
      </c>
      <c r="B73" s="108" t="s">
        <v>123</v>
      </c>
      <c r="C73" s="103" t="s">
        <v>4</v>
      </c>
      <c r="D73" s="5" t="s">
        <v>26</v>
      </c>
      <c r="E73" s="116">
        <f t="shared" si="22"/>
        <v>45</v>
      </c>
      <c r="F73" s="114">
        <f t="shared" si="22"/>
        <v>30</v>
      </c>
      <c r="G73" s="117">
        <f t="shared" si="22"/>
        <v>15</v>
      </c>
      <c r="H73" s="114">
        <f t="shared" si="23"/>
        <v>90</v>
      </c>
      <c r="I73" s="115">
        <f t="shared" si="24"/>
        <v>5</v>
      </c>
      <c r="J73" s="117">
        <f t="shared" si="26"/>
        <v>125</v>
      </c>
      <c r="K73" s="8">
        <v>25</v>
      </c>
      <c r="L73" s="9">
        <v>15</v>
      </c>
      <c r="M73" s="21">
        <v>15</v>
      </c>
      <c r="N73" s="9" t="s">
        <v>48</v>
      </c>
      <c r="O73" s="19">
        <v>3</v>
      </c>
      <c r="P73" s="8">
        <v>20</v>
      </c>
      <c r="Q73" s="9">
        <v>15</v>
      </c>
      <c r="R73" s="21">
        <v>0</v>
      </c>
      <c r="S73" s="9" t="s">
        <v>48</v>
      </c>
      <c r="T73" s="19">
        <v>2</v>
      </c>
    </row>
    <row r="74" spans="1:21" x14ac:dyDescent="0.25">
      <c r="A74" s="3">
        <v>42</v>
      </c>
      <c r="B74" s="150" t="s">
        <v>134</v>
      </c>
      <c r="C74" s="151" t="s">
        <v>4</v>
      </c>
      <c r="D74" s="152" t="s">
        <v>36</v>
      </c>
      <c r="E74" s="153">
        <f t="shared" si="22"/>
        <v>15</v>
      </c>
      <c r="F74" s="150">
        <f t="shared" si="22"/>
        <v>0</v>
      </c>
      <c r="G74" s="154">
        <f t="shared" si="22"/>
        <v>15</v>
      </c>
      <c r="H74" s="150">
        <f t="shared" ref="H74" si="27">SUM(E74:G74)</f>
        <v>30</v>
      </c>
      <c r="I74" s="155">
        <f t="shared" si="24"/>
        <v>2</v>
      </c>
      <c r="J74" s="154">
        <f t="shared" ref="J74" si="28">(O74*25)+(T74*25)</f>
        <v>50</v>
      </c>
      <c r="K74" s="164">
        <v>15</v>
      </c>
      <c r="L74" s="165">
        <v>0</v>
      </c>
      <c r="M74" s="157">
        <v>15</v>
      </c>
      <c r="N74" s="165" t="s">
        <v>48</v>
      </c>
      <c r="O74" s="166">
        <v>2</v>
      </c>
      <c r="P74" s="8">
        <v>0</v>
      </c>
      <c r="Q74" s="9">
        <v>0</v>
      </c>
      <c r="R74" s="21">
        <v>0</v>
      </c>
      <c r="S74" s="9" t="s">
        <v>49</v>
      </c>
      <c r="T74" s="19">
        <v>0</v>
      </c>
      <c r="U74" s="163"/>
    </row>
    <row r="75" spans="1:21" s="1" customFormat="1" x14ac:dyDescent="0.25">
      <c r="A75" s="3">
        <v>43</v>
      </c>
      <c r="B75" s="108" t="s">
        <v>124</v>
      </c>
      <c r="C75" s="103" t="s">
        <v>4</v>
      </c>
      <c r="D75" s="5" t="s">
        <v>27</v>
      </c>
      <c r="E75" s="116">
        <f t="shared" si="22"/>
        <v>45</v>
      </c>
      <c r="F75" s="114">
        <f t="shared" si="22"/>
        <v>30</v>
      </c>
      <c r="G75" s="117">
        <f t="shared" si="22"/>
        <v>15</v>
      </c>
      <c r="H75" s="114">
        <f t="shared" si="23"/>
        <v>90</v>
      </c>
      <c r="I75" s="115">
        <f t="shared" si="24"/>
        <v>5</v>
      </c>
      <c r="J75" s="117">
        <f t="shared" si="26"/>
        <v>125</v>
      </c>
      <c r="K75" s="45">
        <v>25</v>
      </c>
      <c r="L75" s="21">
        <v>15</v>
      </c>
      <c r="M75" s="9">
        <v>6</v>
      </c>
      <c r="N75" s="9" t="s">
        <v>48</v>
      </c>
      <c r="O75" s="46">
        <v>3</v>
      </c>
      <c r="P75" s="45">
        <v>20</v>
      </c>
      <c r="Q75" s="21">
        <v>15</v>
      </c>
      <c r="R75" s="9">
        <v>9</v>
      </c>
      <c r="S75" s="9" t="s">
        <v>48</v>
      </c>
      <c r="T75" s="46">
        <v>2</v>
      </c>
    </row>
    <row r="76" spans="1:21" x14ac:dyDescent="0.25">
      <c r="A76" s="3">
        <v>44</v>
      </c>
      <c r="B76" s="108" t="s">
        <v>99</v>
      </c>
      <c r="C76" s="103" t="s">
        <v>63</v>
      </c>
      <c r="D76" s="5"/>
      <c r="E76" s="116">
        <f t="shared" si="22"/>
        <v>0</v>
      </c>
      <c r="F76" s="114">
        <f t="shared" si="22"/>
        <v>0</v>
      </c>
      <c r="G76" s="117">
        <f t="shared" si="22"/>
        <v>60</v>
      </c>
      <c r="H76" s="114">
        <f t="shared" si="23"/>
        <v>60</v>
      </c>
      <c r="I76" s="115">
        <f t="shared" si="24"/>
        <v>2</v>
      </c>
      <c r="J76" s="117">
        <f t="shared" si="26"/>
        <v>50</v>
      </c>
      <c r="K76" s="45">
        <v>0</v>
      </c>
      <c r="L76" s="21">
        <v>0</v>
      </c>
      <c r="M76" s="9">
        <v>30</v>
      </c>
      <c r="N76" s="9" t="s">
        <v>48</v>
      </c>
      <c r="O76" s="46">
        <v>1</v>
      </c>
      <c r="P76" s="6">
        <v>0</v>
      </c>
      <c r="Q76" s="7">
        <v>0</v>
      </c>
      <c r="R76" s="9">
        <v>30</v>
      </c>
      <c r="S76" s="9" t="s">
        <v>48</v>
      </c>
      <c r="T76" s="5">
        <v>1</v>
      </c>
    </row>
    <row r="77" spans="1:21" ht="17.25" customHeight="1" x14ac:dyDescent="0.25">
      <c r="A77" s="214" t="s">
        <v>100</v>
      </c>
      <c r="B77" s="215"/>
      <c r="C77" s="216"/>
      <c r="D77" s="217"/>
      <c r="E77" s="31">
        <f t="shared" ref="E77:J77" si="29">SUM(E62:E76)</f>
        <v>380</v>
      </c>
      <c r="F77" s="32">
        <f t="shared" si="29"/>
        <v>380</v>
      </c>
      <c r="G77" s="32">
        <f t="shared" si="29"/>
        <v>195</v>
      </c>
      <c r="H77" s="32">
        <f t="shared" si="29"/>
        <v>955</v>
      </c>
      <c r="I77" s="33">
        <f t="shared" si="29"/>
        <v>57</v>
      </c>
      <c r="J77" s="34">
        <f t="shared" si="29"/>
        <v>1425</v>
      </c>
      <c r="K77" s="169">
        <f>SUM(K62:K76)</f>
        <v>160</v>
      </c>
      <c r="L77" s="170">
        <f>SUM(L62:L76)</f>
        <v>130</v>
      </c>
      <c r="M77" s="13">
        <f>SUM(M62:M76)</f>
        <v>96</v>
      </c>
      <c r="N77" s="13">
        <f>SUM(K77:M77)</f>
        <v>386</v>
      </c>
      <c r="O77" s="171">
        <f>SUM(O62:O76)</f>
        <v>25</v>
      </c>
      <c r="P77" s="167">
        <f>SUM(P62:P76)</f>
        <v>220</v>
      </c>
      <c r="Q77" s="168">
        <f>SUM(Q62:Q76)</f>
        <v>250</v>
      </c>
      <c r="R77" s="13">
        <f>SUM(R62:R76)</f>
        <v>99</v>
      </c>
      <c r="S77" s="13">
        <f>SUM(P77:R77)</f>
        <v>569</v>
      </c>
      <c r="T77" s="172">
        <f>SUM(T62:T76)</f>
        <v>32</v>
      </c>
    </row>
    <row r="78" spans="1:21" ht="17.25" customHeight="1" x14ac:dyDescent="0.25">
      <c r="A78" s="3">
        <v>45</v>
      </c>
      <c r="B78" s="67" t="s">
        <v>125</v>
      </c>
      <c r="C78" s="73" t="s">
        <v>59</v>
      </c>
      <c r="D78" s="10" t="s">
        <v>69</v>
      </c>
      <c r="E78" s="3"/>
      <c r="F78" s="22"/>
      <c r="G78" s="22"/>
      <c r="H78" s="22">
        <v>120</v>
      </c>
      <c r="I78" s="14">
        <v>4</v>
      </c>
      <c r="J78" s="24"/>
      <c r="K78" s="3"/>
      <c r="L78" s="22"/>
      <c r="M78" s="22"/>
      <c r="N78" s="9"/>
      <c r="O78" s="14"/>
      <c r="P78" s="3"/>
      <c r="Q78" s="22"/>
      <c r="R78" s="22"/>
      <c r="S78" s="9" t="s">
        <v>48</v>
      </c>
      <c r="T78" s="14">
        <v>4</v>
      </c>
    </row>
    <row r="79" spans="1:21" ht="15.75" customHeight="1" thickBot="1" x14ac:dyDescent="0.3">
      <c r="A79" s="218" t="s">
        <v>102</v>
      </c>
      <c r="B79" s="219"/>
      <c r="C79" s="220"/>
      <c r="D79" s="221"/>
      <c r="E79" s="37">
        <f t="shared" ref="E79:M79" si="30">SUM(E62:E76,E78)</f>
        <v>380</v>
      </c>
      <c r="F79" s="38">
        <f t="shared" si="30"/>
        <v>380</v>
      </c>
      <c r="G79" s="38">
        <f t="shared" si="30"/>
        <v>195</v>
      </c>
      <c r="H79" s="38">
        <f t="shared" si="30"/>
        <v>1075</v>
      </c>
      <c r="I79" s="39">
        <f t="shared" si="30"/>
        <v>61</v>
      </c>
      <c r="J79" s="47">
        <f t="shared" si="30"/>
        <v>1425</v>
      </c>
      <c r="K79" s="37">
        <f t="shared" si="30"/>
        <v>160</v>
      </c>
      <c r="L79" s="38">
        <f t="shared" si="30"/>
        <v>130</v>
      </c>
      <c r="M79" s="38">
        <f t="shared" si="30"/>
        <v>96</v>
      </c>
      <c r="N79" s="38"/>
      <c r="O79" s="39">
        <f>SUM(O62:O76,O78)</f>
        <v>25</v>
      </c>
      <c r="P79" s="37">
        <f>SUM(P62:P76,P78)</f>
        <v>220</v>
      </c>
      <c r="Q79" s="38">
        <f>SUM(Q62:Q76,Q78)</f>
        <v>250</v>
      </c>
      <c r="R79" s="38">
        <f>SUM(R62:R76,R78)</f>
        <v>99</v>
      </c>
      <c r="S79" s="38"/>
      <c r="T79" s="39">
        <f>SUM(T62:T76,T78)</f>
        <v>36</v>
      </c>
    </row>
    <row r="80" spans="1:21" ht="21" customHeight="1" x14ac:dyDescent="0.25"/>
    <row r="83" spans="1:20" ht="24.75" customHeight="1" thickBot="1" x14ac:dyDescent="0.3"/>
    <row r="84" spans="1:20" ht="16.5" thickBot="1" x14ac:dyDescent="0.3">
      <c r="A84" s="179" t="s">
        <v>126</v>
      </c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1"/>
    </row>
    <row r="85" spans="1:20" ht="15" customHeight="1" x14ac:dyDescent="0.25">
      <c r="A85" s="182" t="s">
        <v>161</v>
      </c>
      <c r="B85" s="184" t="s">
        <v>86</v>
      </c>
      <c r="C85" s="230" t="s">
        <v>79</v>
      </c>
      <c r="D85" s="186" t="s">
        <v>80</v>
      </c>
      <c r="E85" s="188" t="s">
        <v>81</v>
      </c>
      <c r="F85" s="184"/>
      <c r="G85" s="184"/>
      <c r="H85" s="184"/>
      <c r="I85" s="189"/>
      <c r="J85" s="192" t="s">
        <v>0</v>
      </c>
      <c r="K85" s="194" t="s">
        <v>180</v>
      </c>
      <c r="L85" s="195"/>
      <c r="M85" s="195"/>
      <c r="N85" s="195"/>
      <c r="O85" s="196"/>
      <c r="P85" s="194" t="s">
        <v>181</v>
      </c>
      <c r="Q85" s="195"/>
      <c r="R85" s="195"/>
      <c r="S85" s="195"/>
      <c r="T85" s="196"/>
    </row>
    <row r="86" spans="1:20" s="1" customFormat="1" ht="15" customHeight="1" x14ac:dyDescent="0.25">
      <c r="A86" s="183"/>
      <c r="B86" s="185"/>
      <c r="C86" s="231"/>
      <c r="D86" s="187"/>
      <c r="E86" s="190"/>
      <c r="F86" s="185"/>
      <c r="G86" s="185"/>
      <c r="H86" s="185"/>
      <c r="I86" s="191"/>
      <c r="J86" s="192"/>
      <c r="K86" s="197" t="s">
        <v>84</v>
      </c>
      <c r="L86" s="198"/>
      <c r="M86" s="199"/>
      <c r="N86" s="200" t="s">
        <v>85</v>
      </c>
      <c r="O86" s="203" t="s">
        <v>1</v>
      </c>
      <c r="P86" s="197" t="s">
        <v>84</v>
      </c>
      <c r="Q86" s="198"/>
      <c r="R86" s="199"/>
      <c r="S86" s="200" t="s">
        <v>85</v>
      </c>
      <c r="T86" s="203" t="s">
        <v>2</v>
      </c>
    </row>
    <row r="87" spans="1:20" s="1" customFormat="1" x14ac:dyDescent="0.25">
      <c r="A87" s="183"/>
      <c r="B87" s="185"/>
      <c r="C87" s="231"/>
      <c r="D87" s="187"/>
      <c r="E87" s="197" t="s">
        <v>82</v>
      </c>
      <c r="F87" s="185" t="s">
        <v>4</v>
      </c>
      <c r="G87" s="185" t="s">
        <v>73</v>
      </c>
      <c r="H87" s="185" t="s">
        <v>83</v>
      </c>
      <c r="I87" s="191" t="s">
        <v>1</v>
      </c>
      <c r="J87" s="192"/>
      <c r="K87" s="197" t="s">
        <v>82</v>
      </c>
      <c r="L87" s="185" t="s">
        <v>4</v>
      </c>
      <c r="M87" s="185" t="s">
        <v>73</v>
      </c>
      <c r="N87" s="201"/>
      <c r="O87" s="204"/>
      <c r="P87" s="197" t="s">
        <v>82</v>
      </c>
      <c r="Q87" s="185" t="s">
        <v>4</v>
      </c>
      <c r="R87" s="185" t="s">
        <v>73</v>
      </c>
      <c r="S87" s="201"/>
      <c r="T87" s="204"/>
    </row>
    <row r="88" spans="1:20" s="1" customFormat="1" ht="19.5" customHeight="1" x14ac:dyDescent="0.25">
      <c r="A88" s="183"/>
      <c r="B88" s="185"/>
      <c r="C88" s="232"/>
      <c r="D88" s="187"/>
      <c r="E88" s="197"/>
      <c r="F88" s="185"/>
      <c r="G88" s="185"/>
      <c r="H88" s="185"/>
      <c r="I88" s="191"/>
      <c r="J88" s="193"/>
      <c r="K88" s="197"/>
      <c r="L88" s="185"/>
      <c r="M88" s="185"/>
      <c r="N88" s="202"/>
      <c r="O88" s="205"/>
      <c r="P88" s="197"/>
      <c r="Q88" s="185"/>
      <c r="R88" s="185"/>
      <c r="S88" s="202"/>
      <c r="T88" s="205"/>
    </row>
    <row r="89" spans="1:20" s="1" customFormat="1" x14ac:dyDescent="0.25">
      <c r="A89" s="3">
        <v>46</v>
      </c>
      <c r="B89" s="108" t="s">
        <v>127</v>
      </c>
      <c r="C89" s="73" t="s">
        <v>4</v>
      </c>
      <c r="D89" s="23" t="s">
        <v>28</v>
      </c>
      <c r="E89" s="105">
        <f>K89+P89</f>
        <v>30</v>
      </c>
      <c r="F89" s="104">
        <f t="shared" ref="F89:G89" si="31">L89+Q89</f>
        <v>90</v>
      </c>
      <c r="G89" s="106">
        <f t="shared" si="31"/>
        <v>30</v>
      </c>
      <c r="H89" s="75">
        <f>SUM(E89:G89)</f>
        <v>150</v>
      </c>
      <c r="I89" s="76">
        <f>SUM(O89,T89)</f>
        <v>9</v>
      </c>
      <c r="J89" s="68">
        <f>(O89*25)+(T89*25)</f>
        <v>225</v>
      </c>
      <c r="K89" s="8">
        <v>15</v>
      </c>
      <c r="L89" s="9">
        <v>45</v>
      </c>
      <c r="M89" s="21">
        <v>15</v>
      </c>
      <c r="N89" s="9" t="s">
        <v>48</v>
      </c>
      <c r="O89" s="19">
        <v>5</v>
      </c>
      <c r="P89" s="4">
        <v>15</v>
      </c>
      <c r="Q89" s="118">
        <v>45</v>
      </c>
      <c r="R89" s="21">
        <v>15</v>
      </c>
      <c r="S89" s="9" t="s">
        <v>48</v>
      </c>
      <c r="T89" s="5">
        <v>4</v>
      </c>
    </row>
    <row r="90" spans="1:20" s="1" customFormat="1" x14ac:dyDescent="0.25">
      <c r="A90" s="3">
        <v>47</v>
      </c>
      <c r="B90" s="108" t="s">
        <v>128</v>
      </c>
      <c r="C90" s="73" t="s">
        <v>4</v>
      </c>
      <c r="D90" s="23" t="s">
        <v>29</v>
      </c>
      <c r="E90" s="105">
        <f t="shared" ref="E90:G101" si="32">K90+P90</f>
        <v>40</v>
      </c>
      <c r="F90" s="104">
        <f t="shared" ref="F90:F101" si="33">L90+Q90</f>
        <v>75</v>
      </c>
      <c r="G90" s="106">
        <f t="shared" ref="G90:G101" si="34">M90+R90</f>
        <v>15</v>
      </c>
      <c r="H90" s="75">
        <f t="shared" ref="H90:H101" si="35">SUM(E90:G90)</f>
        <v>130</v>
      </c>
      <c r="I90" s="76">
        <f t="shared" ref="I90:I101" si="36">SUM(O90,T90)</f>
        <v>8</v>
      </c>
      <c r="J90" s="68">
        <f t="shared" ref="J90:J101" si="37">(O90*25)+(T90*25)</f>
        <v>200</v>
      </c>
      <c r="K90" s="8">
        <v>20</v>
      </c>
      <c r="L90" s="9">
        <v>48</v>
      </c>
      <c r="M90" s="21">
        <v>9</v>
      </c>
      <c r="N90" s="9" t="s">
        <v>48</v>
      </c>
      <c r="O90" s="19">
        <v>5</v>
      </c>
      <c r="P90" s="4">
        <v>20</v>
      </c>
      <c r="Q90" s="118">
        <v>27</v>
      </c>
      <c r="R90" s="21">
        <v>6</v>
      </c>
      <c r="S90" s="9" t="s">
        <v>48</v>
      </c>
      <c r="T90" s="5">
        <v>3</v>
      </c>
    </row>
    <row r="91" spans="1:20" s="1" customFormat="1" x14ac:dyDescent="0.25">
      <c r="A91" s="3">
        <v>48</v>
      </c>
      <c r="B91" s="108" t="s">
        <v>129</v>
      </c>
      <c r="C91" s="73" t="s">
        <v>61</v>
      </c>
      <c r="D91" s="23" t="s">
        <v>30</v>
      </c>
      <c r="E91" s="105">
        <f t="shared" si="32"/>
        <v>30</v>
      </c>
      <c r="F91" s="104">
        <f t="shared" si="33"/>
        <v>60</v>
      </c>
      <c r="G91" s="106">
        <f t="shared" si="34"/>
        <v>20</v>
      </c>
      <c r="H91" s="75">
        <f t="shared" si="35"/>
        <v>110</v>
      </c>
      <c r="I91" s="76">
        <f t="shared" si="36"/>
        <v>7</v>
      </c>
      <c r="J91" s="68">
        <f t="shared" si="37"/>
        <v>175</v>
      </c>
      <c r="K91" s="8">
        <v>15</v>
      </c>
      <c r="L91" s="9">
        <v>30</v>
      </c>
      <c r="M91" s="21">
        <v>10</v>
      </c>
      <c r="N91" s="9" t="s">
        <v>48</v>
      </c>
      <c r="O91" s="19">
        <v>4</v>
      </c>
      <c r="P91" s="4">
        <v>15</v>
      </c>
      <c r="Q91" s="118">
        <v>30</v>
      </c>
      <c r="R91" s="21">
        <v>10</v>
      </c>
      <c r="S91" s="9" t="s">
        <v>48</v>
      </c>
      <c r="T91" s="5">
        <v>3</v>
      </c>
    </row>
    <row r="92" spans="1:20" s="1" customFormat="1" x14ac:dyDescent="0.25">
      <c r="A92" s="3">
        <v>49</v>
      </c>
      <c r="B92" s="108" t="s">
        <v>130</v>
      </c>
      <c r="C92" s="73" t="s">
        <v>61</v>
      </c>
      <c r="D92" s="23" t="s">
        <v>31</v>
      </c>
      <c r="E92" s="105">
        <f t="shared" si="32"/>
        <v>15</v>
      </c>
      <c r="F92" s="104">
        <f t="shared" si="33"/>
        <v>30</v>
      </c>
      <c r="G92" s="106">
        <f t="shared" si="34"/>
        <v>15</v>
      </c>
      <c r="H92" s="75">
        <f t="shared" si="35"/>
        <v>60</v>
      </c>
      <c r="I92" s="76">
        <f t="shared" si="36"/>
        <v>3</v>
      </c>
      <c r="J92" s="68">
        <f t="shared" si="37"/>
        <v>75</v>
      </c>
      <c r="K92" s="8">
        <v>0</v>
      </c>
      <c r="L92" s="9">
        <v>0</v>
      </c>
      <c r="M92" s="21">
        <v>0</v>
      </c>
      <c r="N92" s="9" t="s">
        <v>49</v>
      </c>
      <c r="O92" s="19">
        <v>0</v>
      </c>
      <c r="P92" s="4">
        <v>15</v>
      </c>
      <c r="Q92" s="118">
        <v>30</v>
      </c>
      <c r="R92" s="21">
        <v>15</v>
      </c>
      <c r="S92" s="9" t="s">
        <v>48</v>
      </c>
      <c r="T92" s="5">
        <v>3</v>
      </c>
    </row>
    <row r="93" spans="1:20" s="1" customFormat="1" x14ac:dyDescent="0.25">
      <c r="A93" s="3">
        <v>50</v>
      </c>
      <c r="B93" s="109" t="s">
        <v>131</v>
      </c>
      <c r="C93" s="103" t="s">
        <v>4</v>
      </c>
      <c r="D93" s="25" t="s">
        <v>32</v>
      </c>
      <c r="E93" s="110">
        <f t="shared" ref="E93" si="38">K93+P93</f>
        <v>30</v>
      </c>
      <c r="F93" s="109">
        <f t="shared" ref="F93" si="39">L93+Q93</f>
        <v>55</v>
      </c>
      <c r="G93" s="112">
        <f t="shared" ref="G93" si="40">M93+R93</f>
        <v>0</v>
      </c>
      <c r="H93" s="109">
        <f t="shared" ref="H93" si="41">SUM(E93:G93)</f>
        <v>85</v>
      </c>
      <c r="I93" s="111">
        <f t="shared" ref="I93" si="42">SUM(O93,T93)</f>
        <v>5</v>
      </c>
      <c r="J93" s="112">
        <f t="shared" ref="J93" si="43">(O93*25)+(T93*25)</f>
        <v>125</v>
      </c>
      <c r="K93" s="8">
        <v>15</v>
      </c>
      <c r="L93" s="9">
        <v>30</v>
      </c>
      <c r="M93" s="21">
        <v>0</v>
      </c>
      <c r="N93" s="9" t="s">
        <v>48</v>
      </c>
      <c r="O93" s="19">
        <v>3</v>
      </c>
      <c r="P93" s="4">
        <v>15</v>
      </c>
      <c r="Q93" s="118">
        <v>25</v>
      </c>
      <c r="R93" s="21">
        <v>0</v>
      </c>
      <c r="S93" s="118" t="s">
        <v>4</v>
      </c>
      <c r="T93" s="5">
        <v>2</v>
      </c>
    </row>
    <row r="94" spans="1:20" s="1" customFormat="1" x14ac:dyDescent="0.25">
      <c r="A94" s="3">
        <v>51</v>
      </c>
      <c r="B94" s="108" t="s">
        <v>185</v>
      </c>
      <c r="C94" s="73" t="s">
        <v>4</v>
      </c>
      <c r="D94" s="25" t="s">
        <v>33</v>
      </c>
      <c r="E94" s="105">
        <f t="shared" si="32"/>
        <v>26</v>
      </c>
      <c r="F94" s="104">
        <f t="shared" si="33"/>
        <v>18</v>
      </c>
      <c r="G94" s="106">
        <f t="shared" si="34"/>
        <v>26</v>
      </c>
      <c r="H94" s="75">
        <f>SUM(E94:G94)</f>
        <v>70</v>
      </c>
      <c r="I94" s="76">
        <f t="shared" si="36"/>
        <v>4</v>
      </c>
      <c r="J94" s="68">
        <f t="shared" si="37"/>
        <v>100</v>
      </c>
      <c r="K94" s="8">
        <v>13</v>
      </c>
      <c r="L94" s="9">
        <v>9</v>
      </c>
      <c r="M94" s="21">
        <v>13</v>
      </c>
      <c r="N94" s="9" t="s">
        <v>48</v>
      </c>
      <c r="O94" s="19">
        <v>2</v>
      </c>
      <c r="P94" s="4">
        <v>13</v>
      </c>
      <c r="Q94" s="118">
        <v>9</v>
      </c>
      <c r="R94" s="21">
        <v>13</v>
      </c>
      <c r="S94" s="9" t="s">
        <v>48</v>
      </c>
      <c r="T94" s="5">
        <v>2</v>
      </c>
    </row>
    <row r="95" spans="1:20" s="1" customFormat="1" ht="27" x14ac:dyDescent="0.25">
      <c r="A95" s="3">
        <v>52</v>
      </c>
      <c r="B95" s="114" t="s">
        <v>141</v>
      </c>
      <c r="C95" s="103" t="s">
        <v>61</v>
      </c>
      <c r="D95" s="25" t="s">
        <v>40</v>
      </c>
      <c r="E95" s="116">
        <f t="shared" si="32"/>
        <v>15</v>
      </c>
      <c r="F95" s="114">
        <f t="shared" si="33"/>
        <v>25</v>
      </c>
      <c r="G95" s="117">
        <f t="shared" si="34"/>
        <v>0</v>
      </c>
      <c r="H95" s="114">
        <f t="shared" ref="H95" si="44">SUM(E95:G95)</f>
        <v>40</v>
      </c>
      <c r="I95" s="115">
        <f t="shared" si="36"/>
        <v>3</v>
      </c>
      <c r="J95" s="117">
        <f t="shared" si="37"/>
        <v>75</v>
      </c>
      <c r="K95" s="8">
        <v>0</v>
      </c>
      <c r="L95" s="9">
        <v>0</v>
      </c>
      <c r="M95" s="21">
        <v>0</v>
      </c>
      <c r="N95" s="9" t="s">
        <v>49</v>
      </c>
      <c r="O95" s="19">
        <v>0</v>
      </c>
      <c r="P95" s="4">
        <v>15</v>
      </c>
      <c r="Q95" s="118">
        <v>25</v>
      </c>
      <c r="R95" s="21">
        <v>0</v>
      </c>
      <c r="S95" s="118" t="s">
        <v>48</v>
      </c>
      <c r="T95" s="5">
        <v>3</v>
      </c>
    </row>
    <row r="96" spans="1:20" s="1" customFormat="1" ht="27" x14ac:dyDescent="0.25">
      <c r="A96" s="3">
        <v>53</v>
      </c>
      <c r="B96" s="108" t="s">
        <v>200</v>
      </c>
      <c r="C96" s="73" t="s">
        <v>61</v>
      </c>
      <c r="D96" s="5" t="s">
        <v>35</v>
      </c>
      <c r="E96" s="105">
        <f t="shared" si="32"/>
        <v>10</v>
      </c>
      <c r="F96" s="104">
        <f t="shared" si="33"/>
        <v>20</v>
      </c>
      <c r="G96" s="106">
        <f t="shared" si="34"/>
        <v>0</v>
      </c>
      <c r="H96" s="75">
        <f t="shared" si="35"/>
        <v>30</v>
      </c>
      <c r="I96" s="76">
        <f t="shared" si="36"/>
        <v>2</v>
      </c>
      <c r="J96" s="68">
        <f t="shared" si="37"/>
        <v>50</v>
      </c>
      <c r="K96" s="4">
        <v>10</v>
      </c>
      <c r="L96" s="118">
        <v>20</v>
      </c>
      <c r="M96" s="21">
        <v>0</v>
      </c>
      <c r="N96" s="9" t="s">
        <v>48</v>
      </c>
      <c r="O96" s="5">
        <v>2</v>
      </c>
      <c r="P96" s="4">
        <v>0</v>
      </c>
      <c r="Q96" s="118">
        <v>0</v>
      </c>
      <c r="R96" s="21">
        <v>0</v>
      </c>
      <c r="S96" s="9" t="s">
        <v>49</v>
      </c>
      <c r="T96" s="5">
        <v>0</v>
      </c>
    </row>
    <row r="97" spans="1:20" s="1" customFormat="1" x14ac:dyDescent="0.25">
      <c r="A97" s="3">
        <v>54</v>
      </c>
      <c r="B97" s="114" t="s">
        <v>150</v>
      </c>
      <c r="C97" s="103" t="s">
        <v>62</v>
      </c>
      <c r="D97" s="25" t="s">
        <v>47</v>
      </c>
      <c r="E97" s="116">
        <f t="shared" si="32"/>
        <v>15</v>
      </c>
      <c r="F97" s="114">
        <f t="shared" si="33"/>
        <v>0</v>
      </c>
      <c r="G97" s="117">
        <f t="shared" si="34"/>
        <v>10</v>
      </c>
      <c r="H97" s="114">
        <f t="shared" si="35"/>
        <v>25</v>
      </c>
      <c r="I97" s="115">
        <f t="shared" si="36"/>
        <v>1</v>
      </c>
      <c r="J97" s="117">
        <f t="shared" si="37"/>
        <v>25</v>
      </c>
      <c r="K97" s="8">
        <v>15</v>
      </c>
      <c r="L97" s="9">
        <v>0</v>
      </c>
      <c r="M97" s="21">
        <v>10</v>
      </c>
      <c r="N97" s="9" t="s">
        <v>48</v>
      </c>
      <c r="O97" s="19">
        <v>1</v>
      </c>
      <c r="P97" s="8">
        <v>0</v>
      </c>
      <c r="Q97" s="9">
        <v>0</v>
      </c>
      <c r="R97" s="21">
        <v>0</v>
      </c>
      <c r="S97" s="9" t="s">
        <v>49</v>
      </c>
      <c r="T97" s="19">
        <v>0</v>
      </c>
    </row>
    <row r="98" spans="1:20" s="1" customFormat="1" x14ac:dyDescent="0.25">
      <c r="A98" s="3">
        <v>55</v>
      </c>
      <c r="B98" s="108" t="s">
        <v>135</v>
      </c>
      <c r="C98" s="73" t="s">
        <v>61</v>
      </c>
      <c r="D98" s="25" t="s">
        <v>37</v>
      </c>
      <c r="E98" s="105">
        <f t="shared" si="32"/>
        <v>15</v>
      </c>
      <c r="F98" s="104">
        <f t="shared" si="33"/>
        <v>30</v>
      </c>
      <c r="G98" s="106">
        <f t="shared" si="34"/>
        <v>15</v>
      </c>
      <c r="H98" s="75">
        <f t="shared" si="35"/>
        <v>60</v>
      </c>
      <c r="I98" s="76">
        <f>SUM(O98,T98)</f>
        <v>4</v>
      </c>
      <c r="J98" s="68">
        <f t="shared" si="37"/>
        <v>100</v>
      </c>
      <c r="K98" s="8">
        <v>15</v>
      </c>
      <c r="L98" s="9">
        <v>15</v>
      </c>
      <c r="M98" s="21">
        <v>0</v>
      </c>
      <c r="N98" s="9" t="s">
        <v>48</v>
      </c>
      <c r="O98" s="19">
        <v>2</v>
      </c>
      <c r="P98" s="4">
        <v>0</v>
      </c>
      <c r="Q98" s="118">
        <v>15</v>
      </c>
      <c r="R98" s="21">
        <v>15</v>
      </c>
      <c r="S98" s="118" t="s">
        <v>4</v>
      </c>
      <c r="T98" s="5">
        <v>2</v>
      </c>
    </row>
    <row r="99" spans="1:20" s="1" customFormat="1" ht="19.5" customHeight="1" x14ac:dyDescent="0.25">
      <c r="A99" s="3">
        <v>56</v>
      </c>
      <c r="B99" s="114" t="s">
        <v>190</v>
      </c>
      <c r="C99" s="73" t="s">
        <v>65</v>
      </c>
      <c r="D99" s="25" t="s">
        <v>53</v>
      </c>
      <c r="E99" s="105">
        <f t="shared" si="32"/>
        <v>30</v>
      </c>
      <c r="F99" s="104">
        <f t="shared" si="33"/>
        <v>60</v>
      </c>
      <c r="G99" s="106">
        <f t="shared" si="34"/>
        <v>0</v>
      </c>
      <c r="H99" s="75">
        <f t="shared" si="35"/>
        <v>90</v>
      </c>
      <c r="I99" s="76">
        <f t="shared" si="36"/>
        <v>8</v>
      </c>
      <c r="J99" s="68">
        <f t="shared" si="37"/>
        <v>200</v>
      </c>
      <c r="K99" s="45">
        <v>15</v>
      </c>
      <c r="L99" s="21">
        <v>30</v>
      </c>
      <c r="M99" s="9">
        <v>0</v>
      </c>
      <c r="N99" s="9" t="s">
        <v>48</v>
      </c>
      <c r="O99" s="46">
        <v>4</v>
      </c>
      <c r="P99" s="45">
        <v>15</v>
      </c>
      <c r="Q99" s="21">
        <v>30</v>
      </c>
      <c r="R99" s="9">
        <v>0</v>
      </c>
      <c r="S99" s="9" t="s">
        <v>4</v>
      </c>
      <c r="T99" s="46">
        <v>4</v>
      </c>
    </row>
    <row r="100" spans="1:20" s="1" customFormat="1" ht="19.5" customHeight="1" x14ac:dyDescent="0.25">
      <c r="A100" s="3">
        <v>57</v>
      </c>
      <c r="B100" s="114" t="s">
        <v>193</v>
      </c>
      <c r="C100" s="103" t="s">
        <v>62</v>
      </c>
      <c r="D100" s="25" t="s">
        <v>194</v>
      </c>
      <c r="E100" s="116">
        <f t="shared" si="32"/>
        <v>0</v>
      </c>
      <c r="F100" s="114">
        <f t="shared" si="32"/>
        <v>0</v>
      </c>
      <c r="G100" s="117">
        <f t="shared" si="32"/>
        <v>12</v>
      </c>
      <c r="H100" s="114">
        <f t="shared" si="35"/>
        <v>12</v>
      </c>
      <c r="I100" s="115">
        <f t="shared" si="36"/>
        <v>1</v>
      </c>
      <c r="J100" s="117">
        <f t="shared" si="37"/>
        <v>25</v>
      </c>
      <c r="K100" s="45">
        <v>0</v>
      </c>
      <c r="L100" s="21">
        <v>0</v>
      </c>
      <c r="M100" s="9">
        <v>12</v>
      </c>
      <c r="N100" s="9" t="s">
        <v>48</v>
      </c>
      <c r="O100" s="46">
        <v>1</v>
      </c>
      <c r="P100" s="6">
        <v>0</v>
      </c>
      <c r="Q100" s="7">
        <v>0</v>
      </c>
      <c r="R100" s="9">
        <v>0</v>
      </c>
      <c r="S100" s="7" t="s">
        <v>49</v>
      </c>
      <c r="T100" s="5">
        <v>0</v>
      </c>
    </row>
    <row r="101" spans="1:20" s="1" customFormat="1" ht="19.5" customHeight="1" x14ac:dyDescent="0.25">
      <c r="A101" s="3">
        <v>58</v>
      </c>
      <c r="B101" s="108" t="s">
        <v>99</v>
      </c>
      <c r="C101" s="73" t="s">
        <v>63</v>
      </c>
      <c r="D101" s="25"/>
      <c r="E101" s="105">
        <f t="shared" si="32"/>
        <v>0</v>
      </c>
      <c r="F101" s="104">
        <f t="shared" si="33"/>
        <v>0</v>
      </c>
      <c r="G101" s="106">
        <f t="shared" si="34"/>
        <v>60</v>
      </c>
      <c r="H101" s="75">
        <f t="shared" si="35"/>
        <v>60</v>
      </c>
      <c r="I101" s="76">
        <f t="shared" si="36"/>
        <v>2</v>
      </c>
      <c r="J101" s="68">
        <f t="shared" si="37"/>
        <v>50</v>
      </c>
      <c r="K101" s="8">
        <v>0</v>
      </c>
      <c r="L101" s="9">
        <v>0</v>
      </c>
      <c r="M101" s="9">
        <v>30</v>
      </c>
      <c r="N101" s="9" t="s">
        <v>48</v>
      </c>
      <c r="O101" s="19">
        <v>1</v>
      </c>
      <c r="P101" s="6">
        <v>0</v>
      </c>
      <c r="Q101" s="7">
        <v>0</v>
      </c>
      <c r="R101" s="9">
        <v>30</v>
      </c>
      <c r="S101" s="9" t="s">
        <v>48</v>
      </c>
      <c r="T101" s="10">
        <v>1</v>
      </c>
    </row>
    <row r="102" spans="1:20" x14ac:dyDescent="0.25">
      <c r="A102" s="214" t="s">
        <v>100</v>
      </c>
      <c r="B102" s="215"/>
      <c r="C102" s="216"/>
      <c r="D102" s="216"/>
      <c r="E102" s="31">
        <f t="shared" ref="E102:M102" si="45">SUM(E89:E101)</f>
        <v>256</v>
      </c>
      <c r="F102" s="32">
        <f t="shared" si="45"/>
        <v>463</v>
      </c>
      <c r="G102" s="32">
        <f t="shared" si="45"/>
        <v>203</v>
      </c>
      <c r="H102" s="32">
        <f t="shared" si="45"/>
        <v>922</v>
      </c>
      <c r="I102" s="33">
        <f t="shared" si="45"/>
        <v>57</v>
      </c>
      <c r="J102" s="34">
        <f t="shared" si="45"/>
        <v>1425</v>
      </c>
      <c r="K102" s="31">
        <f t="shared" si="45"/>
        <v>133</v>
      </c>
      <c r="L102" s="32">
        <f t="shared" si="45"/>
        <v>227</v>
      </c>
      <c r="M102" s="32">
        <f t="shared" si="45"/>
        <v>99</v>
      </c>
      <c r="N102" s="13">
        <f>SUM(K102:M102)</f>
        <v>459</v>
      </c>
      <c r="O102" s="33">
        <f>SUM(O89:O101)</f>
        <v>30</v>
      </c>
      <c r="P102" s="31">
        <f>SUM(P89:P101)</f>
        <v>123</v>
      </c>
      <c r="Q102" s="32">
        <f>SUM(Q89:Q101)</f>
        <v>236</v>
      </c>
      <c r="R102" s="32">
        <f>SUM(R89:R101)</f>
        <v>104</v>
      </c>
      <c r="S102" s="13">
        <f>SUM(P102:R102)</f>
        <v>463</v>
      </c>
      <c r="T102" s="33">
        <f>SUM(T89:T101)</f>
        <v>27</v>
      </c>
    </row>
    <row r="103" spans="1:20" ht="21.75" customHeight="1" x14ac:dyDescent="0.25">
      <c r="A103" s="3">
        <v>59</v>
      </c>
      <c r="B103" s="67" t="s">
        <v>195</v>
      </c>
      <c r="C103" s="73" t="s">
        <v>59</v>
      </c>
      <c r="D103" s="48" t="s">
        <v>70</v>
      </c>
      <c r="E103" s="3"/>
      <c r="F103" s="22"/>
      <c r="G103" s="22"/>
      <c r="H103" s="22">
        <v>60</v>
      </c>
      <c r="I103" s="14">
        <v>2</v>
      </c>
      <c r="J103" s="24"/>
      <c r="K103" s="3"/>
      <c r="L103" s="22"/>
      <c r="M103" s="22"/>
      <c r="N103" s="9"/>
      <c r="O103" s="14"/>
      <c r="P103" s="3"/>
      <c r="Q103" s="22"/>
      <c r="R103" s="22"/>
      <c r="S103" s="22" t="s">
        <v>48</v>
      </c>
      <c r="T103" s="14">
        <v>2</v>
      </c>
    </row>
    <row r="104" spans="1:20" x14ac:dyDescent="0.25">
      <c r="A104" s="3">
        <v>60</v>
      </c>
      <c r="B104" s="67" t="s">
        <v>137</v>
      </c>
      <c r="C104" s="73" t="s">
        <v>59</v>
      </c>
      <c r="D104" s="48" t="s">
        <v>71</v>
      </c>
      <c r="E104" s="3"/>
      <c r="F104" s="22"/>
      <c r="G104" s="22"/>
      <c r="H104" s="22">
        <v>60</v>
      </c>
      <c r="I104" s="14">
        <v>2</v>
      </c>
      <c r="J104" s="24"/>
      <c r="K104" s="3"/>
      <c r="L104" s="22"/>
      <c r="M104" s="22"/>
      <c r="N104" s="9"/>
      <c r="O104" s="14"/>
      <c r="P104" s="3"/>
      <c r="Q104" s="22"/>
      <c r="R104" s="22"/>
      <c r="S104" s="22" t="s">
        <v>58</v>
      </c>
      <c r="T104" s="14">
        <v>2</v>
      </c>
    </row>
    <row r="105" spans="1:20" ht="15.75" thickBot="1" x14ac:dyDescent="0.3">
      <c r="A105" s="218" t="s">
        <v>102</v>
      </c>
      <c r="B105" s="219"/>
      <c r="C105" s="220"/>
      <c r="D105" s="220"/>
      <c r="E105" s="37">
        <f t="shared" ref="E105:M105" si="46">SUM(E89:E101,E103:E104)</f>
        <v>256</v>
      </c>
      <c r="F105" s="38">
        <f t="shared" si="46"/>
        <v>463</v>
      </c>
      <c r="G105" s="38">
        <f t="shared" si="46"/>
        <v>203</v>
      </c>
      <c r="H105" s="38">
        <f t="shared" si="46"/>
        <v>1042</v>
      </c>
      <c r="I105" s="39">
        <f t="shared" si="46"/>
        <v>61</v>
      </c>
      <c r="J105" s="47">
        <f t="shared" si="46"/>
        <v>1425</v>
      </c>
      <c r="K105" s="37">
        <f t="shared" si="46"/>
        <v>133</v>
      </c>
      <c r="L105" s="38">
        <f t="shared" si="46"/>
        <v>227</v>
      </c>
      <c r="M105" s="38">
        <f t="shared" si="46"/>
        <v>99</v>
      </c>
      <c r="N105" s="38"/>
      <c r="O105" s="39">
        <f>SUM(O89:O101,O103:O104)</f>
        <v>30</v>
      </c>
      <c r="P105" s="37">
        <f>SUM(P89:P101,P103:P104)</f>
        <v>123</v>
      </c>
      <c r="Q105" s="38">
        <f>SUM(Q89:Q101,Q103:Q104)</f>
        <v>236</v>
      </c>
      <c r="R105" s="38">
        <f>SUM(R89:R101,R103:R104)</f>
        <v>104</v>
      </c>
      <c r="S105" s="38"/>
      <c r="T105" s="39">
        <f>SUM(T89:T101,T103:T104)</f>
        <v>31</v>
      </c>
    </row>
    <row r="106" spans="1:20" ht="53.25" customHeight="1" x14ac:dyDescent="0.25"/>
    <row r="107" spans="1:20" ht="19.5" customHeight="1" thickBot="1" x14ac:dyDescent="0.3"/>
    <row r="108" spans="1:20" ht="16.5" thickBot="1" x14ac:dyDescent="0.3">
      <c r="A108" s="179" t="s">
        <v>139</v>
      </c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1"/>
    </row>
    <row r="109" spans="1:20" ht="15" customHeight="1" x14ac:dyDescent="0.25">
      <c r="A109" s="182" t="s">
        <v>161</v>
      </c>
      <c r="B109" s="184" t="s">
        <v>86</v>
      </c>
      <c r="C109" s="230" t="s">
        <v>79</v>
      </c>
      <c r="D109" s="186" t="s">
        <v>80</v>
      </c>
      <c r="E109" s="188" t="s">
        <v>81</v>
      </c>
      <c r="F109" s="184"/>
      <c r="G109" s="184"/>
      <c r="H109" s="184"/>
      <c r="I109" s="189"/>
      <c r="J109" s="192" t="s">
        <v>0</v>
      </c>
      <c r="K109" s="194" t="s">
        <v>182</v>
      </c>
      <c r="L109" s="195"/>
      <c r="M109" s="195"/>
      <c r="N109" s="195"/>
      <c r="O109" s="196"/>
      <c r="P109" s="194" t="s">
        <v>183</v>
      </c>
      <c r="Q109" s="195"/>
      <c r="R109" s="195"/>
      <c r="S109" s="195"/>
      <c r="T109" s="196"/>
    </row>
    <row r="110" spans="1:20" s="1" customFormat="1" ht="15" customHeight="1" x14ac:dyDescent="0.25">
      <c r="A110" s="183"/>
      <c r="B110" s="185"/>
      <c r="C110" s="231"/>
      <c r="D110" s="187"/>
      <c r="E110" s="190"/>
      <c r="F110" s="185"/>
      <c r="G110" s="185"/>
      <c r="H110" s="185"/>
      <c r="I110" s="191"/>
      <c r="J110" s="192"/>
      <c r="K110" s="197" t="s">
        <v>84</v>
      </c>
      <c r="L110" s="198"/>
      <c r="M110" s="199"/>
      <c r="N110" s="200" t="s">
        <v>85</v>
      </c>
      <c r="O110" s="203" t="s">
        <v>1</v>
      </c>
      <c r="P110" s="197" t="s">
        <v>84</v>
      </c>
      <c r="Q110" s="198"/>
      <c r="R110" s="199"/>
      <c r="S110" s="200" t="s">
        <v>85</v>
      </c>
      <c r="T110" s="203" t="s">
        <v>2</v>
      </c>
    </row>
    <row r="111" spans="1:20" s="1" customFormat="1" x14ac:dyDescent="0.25">
      <c r="A111" s="183"/>
      <c r="B111" s="185"/>
      <c r="C111" s="231"/>
      <c r="D111" s="187"/>
      <c r="E111" s="197" t="s">
        <v>82</v>
      </c>
      <c r="F111" s="185" t="s">
        <v>4</v>
      </c>
      <c r="G111" s="185" t="s">
        <v>73</v>
      </c>
      <c r="H111" s="185" t="s">
        <v>83</v>
      </c>
      <c r="I111" s="191" t="s">
        <v>1</v>
      </c>
      <c r="J111" s="192"/>
      <c r="K111" s="197" t="s">
        <v>82</v>
      </c>
      <c r="L111" s="185" t="s">
        <v>4</v>
      </c>
      <c r="M111" s="185" t="s">
        <v>73</v>
      </c>
      <c r="N111" s="201"/>
      <c r="O111" s="204"/>
      <c r="P111" s="197" t="s">
        <v>82</v>
      </c>
      <c r="Q111" s="185" t="s">
        <v>4</v>
      </c>
      <c r="R111" s="185" t="s">
        <v>73</v>
      </c>
      <c r="S111" s="201"/>
      <c r="T111" s="204"/>
    </row>
    <row r="112" spans="1:20" s="1" customFormat="1" ht="18" customHeight="1" x14ac:dyDescent="0.25">
      <c r="A112" s="183"/>
      <c r="B112" s="185"/>
      <c r="C112" s="232"/>
      <c r="D112" s="187"/>
      <c r="E112" s="197"/>
      <c r="F112" s="185"/>
      <c r="G112" s="185"/>
      <c r="H112" s="185"/>
      <c r="I112" s="191"/>
      <c r="J112" s="193"/>
      <c r="K112" s="197"/>
      <c r="L112" s="185"/>
      <c r="M112" s="185"/>
      <c r="N112" s="202"/>
      <c r="O112" s="205"/>
      <c r="P112" s="197"/>
      <c r="Q112" s="185"/>
      <c r="R112" s="185"/>
      <c r="S112" s="202"/>
      <c r="T112" s="205"/>
    </row>
    <row r="113" spans="1:21" s="1" customFormat="1" x14ac:dyDescent="0.25">
      <c r="A113" s="3">
        <v>61</v>
      </c>
      <c r="B113" s="108" t="s">
        <v>127</v>
      </c>
      <c r="C113" s="73" t="s">
        <v>4</v>
      </c>
      <c r="D113" s="23" t="s">
        <v>28</v>
      </c>
      <c r="E113" s="105">
        <f t="shared" ref="E113" si="47">K113+P113</f>
        <v>24</v>
      </c>
      <c r="F113" s="104">
        <f t="shared" ref="F113" si="48">L113+Q113</f>
        <v>66</v>
      </c>
      <c r="G113" s="106">
        <f t="shared" ref="G113" si="49">M113+R113</f>
        <v>24</v>
      </c>
      <c r="H113" s="75">
        <f>SUM(E113:G113)</f>
        <v>114</v>
      </c>
      <c r="I113" s="76">
        <f>SUM(O113,T113)</f>
        <v>7</v>
      </c>
      <c r="J113" s="68">
        <f>(O113*25)+(T113*25)</f>
        <v>175</v>
      </c>
      <c r="K113" s="8">
        <v>16</v>
      </c>
      <c r="L113" s="9">
        <v>44</v>
      </c>
      <c r="M113" s="21">
        <v>16</v>
      </c>
      <c r="N113" s="9" t="s">
        <v>48</v>
      </c>
      <c r="O113" s="19">
        <v>4</v>
      </c>
      <c r="P113" s="4">
        <v>8</v>
      </c>
      <c r="Q113" s="118">
        <v>22</v>
      </c>
      <c r="R113" s="21">
        <v>8</v>
      </c>
      <c r="S113" s="9" t="s">
        <v>48</v>
      </c>
      <c r="T113" s="5">
        <v>3</v>
      </c>
    </row>
    <row r="114" spans="1:21" s="1" customFormat="1" x14ac:dyDescent="0.25">
      <c r="A114" s="3">
        <v>62</v>
      </c>
      <c r="B114" s="108" t="s">
        <v>128</v>
      </c>
      <c r="C114" s="73" t="s">
        <v>4</v>
      </c>
      <c r="D114" s="23" t="s">
        <v>29</v>
      </c>
      <c r="E114" s="105">
        <f t="shared" ref="E114:E130" si="50">K114+P114</f>
        <v>40</v>
      </c>
      <c r="F114" s="104">
        <f t="shared" ref="F114:F130" si="51">L114+Q114</f>
        <v>48</v>
      </c>
      <c r="G114" s="106">
        <f t="shared" ref="G114:G130" si="52">M114+R114</f>
        <v>20</v>
      </c>
      <c r="H114" s="75">
        <f t="shared" ref="H114:H130" si="53">SUM(E114:G114)</f>
        <v>108</v>
      </c>
      <c r="I114" s="76">
        <f t="shared" ref="I114:I127" si="54">SUM(O114,T114)</f>
        <v>6</v>
      </c>
      <c r="J114" s="68">
        <f t="shared" ref="J114:J130" si="55">(O114*25)+(T114*25)</f>
        <v>150</v>
      </c>
      <c r="K114" s="8">
        <v>20</v>
      </c>
      <c r="L114" s="9">
        <v>24</v>
      </c>
      <c r="M114" s="21">
        <v>12</v>
      </c>
      <c r="N114" s="9" t="s">
        <v>48</v>
      </c>
      <c r="O114" s="19">
        <v>3</v>
      </c>
      <c r="P114" s="4">
        <v>20</v>
      </c>
      <c r="Q114" s="118">
        <v>24</v>
      </c>
      <c r="R114" s="21">
        <v>8</v>
      </c>
      <c r="S114" s="9" t="s">
        <v>48</v>
      </c>
      <c r="T114" s="5">
        <v>3</v>
      </c>
    </row>
    <row r="115" spans="1:21" s="1" customFormat="1" x14ac:dyDescent="0.25">
      <c r="A115" s="3">
        <v>63</v>
      </c>
      <c r="B115" s="108" t="s">
        <v>129</v>
      </c>
      <c r="C115" s="73" t="s">
        <v>61</v>
      </c>
      <c r="D115" s="23" t="s">
        <v>30</v>
      </c>
      <c r="E115" s="105">
        <f t="shared" si="50"/>
        <v>30</v>
      </c>
      <c r="F115" s="104">
        <f t="shared" si="51"/>
        <v>60</v>
      </c>
      <c r="G115" s="106">
        <f t="shared" si="52"/>
        <v>20</v>
      </c>
      <c r="H115" s="75">
        <f t="shared" si="53"/>
        <v>110</v>
      </c>
      <c r="I115" s="76">
        <f t="shared" si="54"/>
        <v>6</v>
      </c>
      <c r="J115" s="68">
        <f t="shared" si="55"/>
        <v>150</v>
      </c>
      <c r="K115" s="8">
        <v>15</v>
      </c>
      <c r="L115" s="9">
        <v>30</v>
      </c>
      <c r="M115" s="21">
        <v>10</v>
      </c>
      <c r="N115" s="9" t="s">
        <v>48</v>
      </c>
      <c r="O115" s="19">
        <v>3</v>
      </c>
      <c r="P115" s="4">
        <v>15</v>
      </c>
      <c r="Q115" s="118">
        <v>30</v>
      </c>
      <c r="R115" s="21">
        <v>10</v>
      </c>
      <c r="S115" s="9" t="s">
        <v>48</v>
      </c>
      <c r="T115" s="5">
        <v>3</v>
      </c>
    </row>
    <row r="116" spans="1:21" s="1" customFormat="1" x14ac:dyDescent="0.25">
      <c r="A116" s="3">
        <v>64</v>
      </c>
      <c r="B116" s="108" t="s">
        <v>130</v>
      </c>
      <c r="C116" s="73" t="s">
        <v>61</v>
      </c>
      <c r="D116" s="23" t="s">
        <v>31</v>
      </c>
      <c r="E116" s="105">
        <f t="shared" si="50"/>
        <v>30</v>
      </c>
      <c r="F116" s="104">
        <f t="shared" si="51"/>
        <v>60</v>
      </c>
      <c r="G116" s="106">
        <f t="shared" si="52"/>
        <v>30</v>
      </c>
      <c r="H116" s="75">
        <f t="shared" si="53"/>
        <v>120</v>
      </c>
      <c r="I116" s="76">
        <f t="shared" si="54"/>
        <v>8</v>
      </c>
      <c r="J116" s="68">
        <f t="shared" si="55"/>
        <v>200</v>
      </c>
      <c r="K116" s="8">
        <v>15</v>
      </c>
      <c r="L116" s="9">
        <v>30</v>
      </c>
      <c r="M116" s="21">
        <v>15</v>
      </c>
      <c r="N116" s="9" t="s">
        <v>48</v>
      </c>
      <c r="O116" s="19">
        <v>4</v>
      </c>
      <c r="P116" s="4">
        <v>15</v>
      </c>
      <c r="Q116" s="118">
        <v>30</v>
      </c>
      <c r="R116" s="21">
        <v>15</v>
      </c>
      <c r="S116" s="9" t="s">
        <v>48</v>
      </c>
      <c r="T116" s="5">
        <v>4</v>
      </c>
    </row>
    <row r="117" spans="1:21" s="1" customFormat="1" x14ac:dyDescent="0.25">
      <c r="A117" s="3">
        <v>65</v>
      </c>
      <c r="B117" s="108" t="s">
        <v>140</v>
      </c>
      <c r="C117" s="73" t="s">
        <v>4</v>
      </c>
      <c r="D117" s="23" t="s">
        <v>39</v>
      </c>
      <c r="E117" s="105">
        <f t="shared" si="50"/>
        <v>30</v>
      </c>
      <c r="F117" s="104">
        <f t="shared" si="51"/>
        <v>20</v>
      </c>
      <c r="G117" s="106">
        <f t="shared" si="52"/>
        <v>15</v>
      </c>
      <c r="H117" s="75">
        <f t="shared" si="53"/>
        <v>65</v>
      </c>
      <c r="I117" s="76">
        <f t="shared" si="54"/>
        <v>3</v>
      </c>
      <c r="J117" s="68">
        <f t="shared" si="55"/>
        <v>75</v>
      </c>
      <c r="K117" s="8">
        <v>15</v>
      </c>
      <c r="L117" s="9">
        <v>10</v>
      </c>
      <c r="M117" s="21">
        <v>15</v>
      </c>
      <c r="N117" s="9" t="s">
        <v>48</v>
      </c>
      <c r="O117" s="19">
        <v>2</v>
      </c>
      <c r="P117" s="4">
        <v>15</v>
      </c>
      <c r="Q117" s="118">
        <v>10</v>
      </c>
      <c r="R117" s="21">
        <v>0</v>
      </c>
      <c r="S117" s="118" t="s">
        <v>48</v>
      </c>
      <c r="T117" s="5">
        <v>1</v>
      </c>
    </row>
    <row r="118" spans="1:21" s="1" customFormat="1" ht="27" x14ac:dyDescent="0.25">
      <c r="A118" s="3">
        <v>66</v>
      </c>
      <c r="B118" s="108" t="s">
        <v>141</v>
      </c>
      <c r="C118" s="73" t="s">
        <v>61</v>
      </c>
      <c r="D118" s="25" t="s">
        <v>40</v>
      </c>
      <c r="E118" s="105">
        <f t="shared" si="50"/>
        <v>0</v>
      </c>
      <c r="F118" s="104">
        <f t="shared" si="51"/>
        <v>20</v>
      </c>
      <c r="G118" s="106">
        <f t="shared" si="52"/>
        <v>15</v>
      </c>
      <c r="H118" s="75">
        <f t="shared" si="53"/>
        <v>35</v>
      </c>
      <c r="I118" s="76">
        <f t="shared" si="54"/>
        <v>2</v>
      </c>
      <c r="J118" s="68">
        <f t="shared" si="55"/>
        <v>50</v>
      </c>
      <c r="K118" s="8">
        <v>0</v>
      </c>
      <c r="L118" s="9">
        <v>20</v>
      </c>
      <c r="M118" s="21">
        <v>15</v>
      </c>
      <c r="N118" s="9" t="s">
        <v>4</v>
      </c>
      <c r="O118" s="19">
        <v>2</v>
      </c>
      <c r="P118" s="4">
        <v>0</v>
      </c>
      <c r="Q118" s="118">
        <v>0</v>
      </c>
      <c r="R118" s="21">
        <v>0</v>
      </c>
      <c r="S118" s="118" t="s">
        <v>49</v>
      </c>
      <c r="T118" s="5">
        <v>0</v>
      </c>
    </row>
    <row r="119" spans="1:21" s="1" customFormat="1" x14ac:dyDescent="0.25">
      <c r="A119" s="3">
        <v>67</v>
      </c>
      <c r="B119" s="108" t="s">
        <v>142</v>
      </c>
      <c r="C119" s="73" t="s">
        <v>61</v>
      </c>
      <c r="D119" s="25" t="s">
        <v>41</v>
      </c>
      <c r="E119" s="105">
        <f t="shared" si="50"/>
        <v>15</v>
      </c>
      <c r="F119" s="104">
        <f t="shared" si="51"/>
        <v>15</v>
      </c>
      <c r="G119" s="106">
        <f t="shared" si="52"/>
        <v>15</v>
      </c>
      <c r="H119" s="75">
        <f t="shared" si="53"/>
        <v>45</v>
      </c>
      <c r="I119" s="76">
        <f t="shared" si="54"/>
        <v>2</v>
      </c>
      <c r="J119" s="68">
        <f t="shared" si="55"/>
        <v>50</v>
      </c>
      <c r="K119" s="8">
        <v>0</v>
      </c>
      <c r="L119" s="9">
        <v>0</v>
      </c>
      <c r="M119" s="21">
        <v>0</v>
      </c>
      <c r="N119" s="9" t="s">
        <v>49</v>
      </c>
      <c r="O119" s="19">
        <v>0</v>
      </c>
      <c r="P119" s="4">
        <v>15</v>
      </c>
      <c r="Q119" s="118">
        <v>15</v>
      </c>
      <c r="R119" s="21">
        <v>15</v>
      </c>
      <c r="S119" s="9" t="s">
        <v>48</v>
      </c>
      <c r="T119" s="5">
        <v>2</v>
      </c>
    </row>
    <row r="120" spans="1:21" s="1" customFormat="1" x14ac:dyDescent="0.25">
      <c r="A120" s="3">
        <v>68</v>
      </c>
      <c r="B120" s="108" t="s">
        <v>144</v>
      </c>
      <c r="C120" s="73" t="s">
        <v>4</v>
      </c>
      <c r="D120" s="25" t="s">
        <v>43</v>
      </c>
      <c r="E120" s="105">
        <f t="shared" si="50"/>
        <v>30</v>
      </c>
      <c r="F120" s="104">
        <f t="shared" si="51"/>
        <v>25</v>
      </c>
      <c r="G120" s="106">
        <f t="shared" si="52"/>
        <v>20</v>
      </c>
      <c r="H120" s="75">
        <f t="shared" si="53"/>
        <v>75</v>
      </c>
      <c r="I120" s="76">
        <f t="shared" si="54"/>
        <v>4</v>
      </c>
      <c r="J120" s="68">
        <f t="shared" si="55"/>
        <v>100</v>
      </c>
      <c r="K120" s="8">
        <v>15</v>
      </c>
      <c r="L120" s="9">
        <v>10</v>
      </c>
      <c r="M120" s="21">
        <v>10</v>
      </c>
      <c r="N120" s="9" t="s">
        <v>48</v>
      </c>
      <c r="O120" s="19">
        <v>2</v>
      </c>
      <c r="P120" s="4">
        <v>15</v>
      </c>
      <c r="Q120" s="118">
        <v>15</v>
      </c>
      <c r="R120" s="21">
        <v>10</v>
      </c>
      <c r="S120" s="118" t="s">
        <v>48</v>
      </c>
      <c r="T120" s="5">
        <v>2</v>
      </c>
    </row>
    <row r="121" spans="1:21" s="1" customFormat="1" x14ac:dyDescent="0.25">
      <c r="A121" s="3">
        <v>69</v>
      </c>
      <c r="B121" s="108" t="s">
        <v>145</v>
      </c>
      <c r="C121" s="73" t="s">
        <v>4</v>
      </c>
      <c r="D121" s="25" t="s">
        <v>56</v>
      </c>
      <c r="E121" s="105">
        <f t="shared" si="50"/>
        <v>15</v>
      </c>
      <c r="F121" s="104">
        <f t="shared" si="51"/>
        <v>15</v>
      </c>
      <c r="G121" s="106">
        <f t="shared" si="52"/>
        <v>15</v>
      </c>
      <c r="H121" s="75">
        <f t="shared" si="53"/>
        <v>45</v>
      </c>
      <c r="I121" s="76">
        <f t="shared" si="54"/>
        <v>3</v>
      </c>
      <c r="J121" s="68">
        <f t="shared" si="55"/>
        <v>75</v>
      </c>
      <c r="K121" s="8">
        <v>15</v>
      </c>
      <c r="L121" s="9">
        <v>15</v>
      </c>
      <c r="M121" s="21">
        <v>15</v>
      </c>
      <c r="N121" s="9" t="s">
        <v>4</v>
      </c>
      <c r="O121" s="19">
        <v>3</v>
      </c>
      <c r="P121" s="4">
        <v>0</v>
      </c>
      <c r="Q121" s="118">
        <v>0</v>
      </c>
      <c r="R121" s="21">
        <v>0</v>
      </c>
      <c r="S121" s="118" t="s">
        <v>49</v>
      </c>
      <c r="T121" s="5">
        <v>0</v>
      </c>
    </row>
    <row r="122" spans="1:21" s="1" customFormat="1" x14ac:dyDescent="0.25">
      <c r="A122" s="3">
        <v>70</v>
      </c>
      <c r="B122" s="108" t="s">
        <v>146</v>
      </c>
      <c r="C122" s="73" t="s">
        <v>64</v>
      </c>
      <c r="D122" s="25" t="s">
        <v>44</v>
      </c>
      <c r="E122" s="105">
        <f t="shared" si="50"/>
        <v>15</v>
      </c>
      <c r="F122" s="104">
        <f t="shared" si="51"/>
        <v>15</v>
      </c>
      <c r="G122" s="106">
        <f t="shared" si="52"/>
        <v>15</v>
      </c>
      <c r="H122" s="75">
        <f t="shared" si="53"/>
        <v>45</v>
      </c>
      <c r="I122" s="76">
        <f t="shared" si="54"/>
        <v>3</v>
      </c>
      <c r="J122" s="68">
        <f t="shared" si="55"/>
        <v>75</v>
      </c>
      <c r="K122" s="8">
        <v>0</v>
      </c>
      <c r="L122" s="9">
        <v>0</v>
      </c>
      <c r="M122" s="21">
        <v>0</v>
      </c>
      <c r="N122" s="9" t="s">
        <v>49</v>
      </c>
      <c r="O122" s="19">
        <v>0</v>
      </c>
      <c r="P122" s="8">
        <v>15</v>
      </c>
      <c r="Q122" s="9">
        <v>15</v>
      </c>
      <c r="R122" s="21">
        <v>15</v>
      </c>
      <c r="S122" s="9" t="s">
        <v>4</v>
      </c>
      <c r="T122" s="19">
        <v>3</v>
      </c>
    </row>
    <row r="123" spans="1:21" s="1" customFormat="1" x14ac:dyDescent="0.25">
      <c r="A123" s="3">
        <v>71</v>
      </c>
      <c r="B123" s="114" t="s">
        <v>143</v>
      </c>
      <c r="C123" s="103" t="s">
        <v>61</v>
      </c>
      <c r="D123" s="25" t="s">
        <v>42</v>
      </c>
      <c r="E123" s="116">
        <f t="shared" ref="E123" si="56">K123+P123</f>
        <v>4</v>
      </c>
      <c r="F123" s="114">
        <f t="shared" ref="F123" si="57">L123+Q123</f>
        <v>20</v>
      </c>
      <c r="G123" s="117">
        <f t="shared" ref="G123" si="58">M123+R123</f>
        <v>0</v>
      </c>
      <c r="H123" s="114">
        <f t="shared" ref="H123" si="59">SUM(E123:G123)</f>
        <v>24</v>
      </c>
      <c r="I123" s="115">
        <f t="shared" ref="I123" si="60">SUM(O123,T123)</f>
        <v>1</v>
      </c>
      <c r="J123" s="117">
        <f t="shared" ref="J123" si="61">(O123*25)+(T123*25)</f>
        <v>25</v>
      </c>
      <c r="K123" s="8">
        <v>0</v>
      </c>
      <c r="L123" s="9">
        <v>0</v>
      </c>
      <c r="M123" s="21">
        <v>0</v>
      </c>
      <c r="N123" s="9" t="s">
        <v>49</v>
      </c>
      <c r="O123" s="19">
        <v>0</v>
      </c>
      <c r="P123" s="4">
        <v>4</v>
      </c>
      <c r="Q123" s="21">
        <v>20</v>
      </c>
      <c r="R123" s="21">
        <v>0</v>
      </c>
      <c r="S123" s="118" t="s">
        <v>48</v>
      </c>
      <c r="T123" s="5">
        <v>1</v>
      </c>
    </row>
    <row r="124" spans="1:21" s="1" customFormat="1" x14ac:dyDescent="0.25">
      <c r="A124" s="3">
        <v>72</v>
      </c>
      <c r="B124" s="108" t="s">
        <v>147</v>
      </c>
      <c r="C124" s="73" t="s">
        <v>4</v>
      </c>
      <c r="D124" s="25" t="s">
        <v>45</v>
      </c>
      <c r="E124" s="105">
        <f t="shared" si="50"/>
        <v>10</v>
      </c>
      <c r="F124" s="104">
        <f t="shared" si="51"/>
        <v>10</v>
      </c>
      <c r="G124" s="106">
        <f t="shared" si="52"/>
        <v>0</v>
      </c>
      <c r="H124" s="75">
        <f t="shared" si="53"/>
        <v>20</v>
      </c>
      <c r="I124" s="76">
        <f t="shared" si="54"/>
        <v>1</v>
      </c>
      <c r="J124" s="68">
        <f t="shared" si="55"/>
        <v>25</v>
      </c>
      <c r="K124" s="8">
        <v>0</v>
      </c>
      <c r="L124" s="9">
        <v>0</v>
      </c>
      <c r="M124" s="21">
        <v>0</v>
      </c>
      <c r="N124" s="9" t="s">
        <v>49</v>
      </c>
      <c r="O124" s="19">
        <v>0</v>
      </c>
      <c r="P124" s="4">
        <v>10</v>
      </c>
      <c r="Q124" s="118">
        <v>10</v>
      </c>
      <c r="R124" s="21">
        <v>0</v>
      </c>
      <c r="S124" s="9" t="s">
        <v>48</v>
      </c>
      <c r="T124" s="5">
        <v>1</v>
      </c>
    </row>
    <row r="125" spans="1:21" s="1" customFormat="1" x14ac:dyDescent="0.25">
      <c r="A125" s="3">
        <v>73</v>
      </c>
      <c r="B125" s="108" t="s">
        <v>148</v>
      </c>
      <c r="C125" s="73" t="s">
        <v>4</v>
      </c>
      <c r="D125" s="25" t="s">
        <v>46</v>
      </c>
      <c r="E125" s="105">
        <f t="shared" si="50"/>
        <v>10</v>
      </c>
      <c r="F125" s="104">
        <f t="shared" si="51"/>
        <v>20</v>
      </c>
      <c r="G125" s="106">
        <f t="shared" si="52"/>
        <v>0</v>
      </c>
      <c r="H125" s="75">
        <f t="shared" si="53"/>
        <v>30</v>
      </c>
      <c r="I125" s="76">
        <f t="shared" si="54"/>
        <v>2</v>
      </c>
      <c r="J125" s="68">
        <f t="shared" si="55"/>
        <v>50</v>
      </c>
      <c r="K125" s="8">
        <v>10</v>
      </c>
      <c r="L125" s="9">
        <v>20</v>
      </c>
      <c r="M125" s="21">
        <v>0</v>
      </c>
      <c r="N125" s="9" t="s">
        <v>48</v>
      </c>
      <c r="O125" s="19">
        <v>2</v>
      </c>
      <c r="P125" s="4">
        <v>0</v>
      </c>
      <c r="Q125" s="118">
        <v>0</v>
      </c>
      <c r="R125" s="21">
        <v>0</v>
      </c>
      <c r="S125" s="118" t="s">
        <v>49</v>
      </c>
      <c r="T125" s="5">
        <v>0</v>
      </c>
    </row>
    <row r="126" spans="1:21" s="1" customFormat="1" x14ac:dyDescent="0.25">
      <c r="A126" s="3">
        <v>74</v>
      </c>
      <c r="B126" s="114" t="s">
        <v>132</v>
      </c>
      <c r="C126" s="103" t="s">
        <v>61</v>
      </c>
      <c r="D126" s="25" t="s">
        <v>34</v>
      </c>
      <c r="E126" s="116">
        <f t="shared" si="50"/>
        <v>30</v>
      </c>
      <c r="F126" s="114">
        <f t="shared" si="51"/>
        <v>40</v>
      </c>
      <c r="G126" s="117">
        <f t="shared" si="52"/>
        <v>0</v>
      </c>
      <c r="H126" s="114">
        <f t="shared" si="53"/>
        <v>70</v>
      </c>
      <c r="I126" s="115">
        <f t="shared" si="54"/>
        <v>4</v>
      </c>
      <c r="J126" s="117">
        <f t="shared" si="55"/>
        <v>100</v>
      </c>
      <c r="K126" s="8">
        <v>15</v>
      </c>
      <c r="L126" s="9">
        <v>20</v>
      </c>
      <c r="M126" s="21">
        <v>0</v>
      </c>
      <c r="N126" s="9" t="s">
        <v>48</v>
      </c>
      <c r="O126" s="19">
        <v>2</v>
      </c>
      <c r="P126" s="4">
        <v>15</v>
      </c>
      <c r="Q126" s="118">
        <v>20</v>
      </c>
      <c r="R126" s="21">
        <v>0</v>
      </c>
      <c r="S126" s="118" t="s">
        <v>4</v>
      </c>
      <c r="T126" s="5">
        <v>2</v>
      </c>
    </row>
    <row r="127" spans="1:21" s="1" customFormat="1" x14ac:dyDescent="0.25">
      <c r="A127" s="160">
        <v>75</v>
      </c>
      <c r="B127" s="150" t="s">
        <v>136</v>
      </c>
      <c r="C127" s="161" t="s">
        <v>61</v>
      </c>
      <c r="D127" s="162" t="s">
        <v>38</v>
      </c>
      <c r="E127" s="153">
        <f t="shared" si="50"/>
        <v>15</v>
      </c>
      <c r="F127" s="150">
        <f t="shared" si="51"/>
        <v>5</v>
      </c>
      <c r="G127" s="154">
        <f t="shared" si="52"/>
        <v>12</v>
      </c>
      <c r="H127" s="150">
        <f t="shared" si="53"/>
        <v>32</v>
      </c>
      <c r="I127" s="155">
        <f t="shared" si="54"/>
        <v>2</v>
      </c>
      <c r="J127" s="154">
        <f>(O127*25)+(T127*25)</f>
        <v>50</v>
      </c>
      <c r="K127" s="156">
        <v>0</v>
      </c>
      <c r="L127" s="157">
        <v>0</v>
      </c>
      <c r="M127" s="157">
        <v>0</v>
      </c>
      <c r="N127" s="157" t="s">
        <v>49</v>
      </c>
      <c r="O127" s="158">
        <v>0</v>
      </c>
      <c r="P127" s="156">
        <v>15</v>
      </c>
      <c r="Q127" s="157">
        <v>5</v>
      </c>
      <c r="R127" s="157">
        <v>12</v>
      </c>
      <c r="S127" s="157" t="s">
        <v>48</v>
      </c>
      <c r="T127" s="158">
        <v>2</v>
      </c>
      <c r="U127" s="159"/>
    </row>
    <row r="128" spans="1:21" x14ac:dyDescent="0.25">
      <c r="A128" s="3">
        <v>76</v>
      </c>
      <c r="B128" s="108" t="s">
        <v>149</v>
      </c>
      <c r="C128" s="73" t="s">
        <v>4</v>
      </c>
      <c r="D128" s="25" t="s">
        <v>57</v>
      </c>
      <c r="E128" s="105">
        <f t="shared" si="50"/>
        <v>0</v>
      </c>
      <c r="F128" s="104">
        <f t="shared" si="51"/>
        <v>10</v>
      </c>
      <c r="G128" s="106">
        <f t="shared" si="52"/>
        <v>20</v>
      </c>
      <c r="H128" s="75">
        <f t="shared" si="53"/>
        <v>30</v>
      </c>
      <c r="I128" s="76">
        <v>2</v>
      </c>
      <c r="J128" s="68">
        <f t="shared" si="55"/>
        <v>50</v>
      </c>
      <c r="K128" s="45">
        <v>0</v>
      </c>
      <c r="L128" s="21">
        <v>10</v>
      </c>
      <c r="M128" s="9">
        <v>20</v>
      </c>
      <c r="N128" s="21" t="s">
        <v>4</v>
      </c>
      <c r="O128" s="46">
        <v>2</v>
      </c>
      <c r="P128" s="6">
        <v>0</v>
      </c>
      <c r="Q128" s="7">
        <v>0</v>
      </c>
      <c r="R128" s="9">
        <v>0</v>
      </c>
      <c r="S128" s="7" t="s">
        <v>49</v>
      </c>
      <c r="T128" s="5">
        <v>0</v>
      </c>
    </row>
    <row r="129" spans="1:20" x14ac:dyDescent="0.25">
      <c r="A129" s="3">
        <v>77</v>
      </c>
      <c r="B129" s="114" t="s">
        <v>196</v>
      </c>
      <c r="C129" s="103" t="s">
        <v>62</v>
      </c>
      <c r="D129" s="23" t="s">
        <v>198</v>
      </c>
      <c r="E129" s="116">
        <f t="shared" si="50"/>
        <v>0</v>
      </c>
      <c r="F129" s="114">
        <f t="shared" si="51"/>
        <v>0</v>
      </c>
      <c r="G129" s="117">
        <f t="shared" si="52"/>
        <v>15</v>
      </c>
      <c r="H129" s="114">
        <f t="shared" si="53"/>
        <v>15</v>
      </c>
      <c r="I129" s="115">
        <f t="shared" ref="I129:I130" si="62">SUM(O129,T129)</f>
        <v>1</v>
      </c>
      <c r="J129" s="24">
        <f t="shared" si="55"/>
        <v>25</v>
      </c>
      <c r="K129" s="8">
        <v>0</v>
      </c>
      <c r="L129" s="9">
        <v>0</v>
      </c>
      <c r="M129" s="21">
        <v>0</v>
      </c>
      <c r="N129" s="9" t="s">
        <v>49</v>
      </c>
      <c r="O129" s="19">
        <v>0</v>
      </c>
      <c r="P129" s="8">
        <v>0</v>
      </c>
      <c r="Q129" s="9">
        <v>0</v>
      </c>
      <c r="R129" s="9">
        <v>15</v>
      </c>
      <c r="S129" s="9" t="s">
        <v>48</v>
      </c>
      <c r="T129" s="19">
        <v>1</v>
      </c>
    </row>
    <row r="130" spans="1:20" s="1" customFormat="1" x14ac:dyDescent="0.25">
      <c r="A130" s="3">
        <v>78</v>
      </c>
      <c r="B130" s="108" t="s">
        <v>99</v>
      </c>
      <c r="C130" s="73" t="s">
        <v>63</v>
      </c>
      <c r="D130" s="25"/>
      <c r="E130" s="105">
        <f t="shared" si="50"/>
        <v>0</v>
      </c>
      <c r="F130" s="104">
        <f t="shared" si="51"/>
        <v>0</v>
      </c>
      <c r="G130" s="106">
        <f t="shared" si="52"/>
        <v>30</v>
      </c>
      <c r="H130" s="75">
        <f t="shared" si="53"/>
        <v>30</v>
      </c>
      <c r="I130" s="115">
        <f t="shared" si="62"/>
        <v>1</v>
      </c>
      <c r="J130" s="68">
        <f t="shared" si="55"/>
        <v>25</v>
      </c>
      <c r="K130" s="8">
        <v>0</v>
      </c>
      <c r="L130" s="9">
        <v>0</v>
      </c>
      <c r="M130" s="21">
        <v>30</v>
      </c>
      <c r="N130" s="9" t="s">
        <v>48</v>
      </c>
      <c r="O130" s="19">
        <v>1</v>
      </c>
      <c r="P130" s="4">
        <v>0</v>
      </c>
      <c r="Q130" s="118">
        <v>0</v>
      </c>
      <c r="R130" s="21">
        <v>0</v>
      </c>
      <c r="S130" s="9" t="s">
        <v>49</v>
      </c>
      <c r="T130" s="5">
        <v>0</v>
      </c>
    </row>
    <row r="131" spans="1:20" x14ac:dyDescent="0.25">
      <c r="A131" s="214" t="s">
        <v>100</v>
      </c>
      <c r="B131" s="215"/>
      <c r="C131" s="216"/>
      <c r="D131" s="216"/>
      <c r="E131" s="31">
        <f t="shared" ref="E131:M131" si="63">SUM(E113:E130)</f>
        <v>298</v>
      </c>
      <c r="F131" s="32">
        <f t="shared" si="63"/>
        <v>449</v>
      </c>
      <c r="G131" s="32">
        <f t="shared" si="63"/>
        <v>266</v>
      </c>
      <c r="H131" s="32">
        <f t="shared" si="63"/>
        <v>1013</v>
      </c>
      <c r="I131" s="33">
        <f t="shared" si="63"/>
        <v>58</v>
      </c>
      <c r="J131" s="34">
        <f t="shared" si="63"/>
        <v>1450</v>
      </c>
      <c r="K131" s="31">
        <f t="shared" si="63"/>
        <v>136</v>
      </c>
      <c r="L131" s="32">
        <f t="shared" si="63"/>
        <v>233</v>
      </c>
      <c r="M131" s="32">
        <f t="shared" si="63"/>
        <v>158</v>
      </c>
      <c r="N131" s="32">
        <f>SUM(K131:M131)</f>
        <v>527</v>
      </c>
      <c r="O131" s="33">
        <f>SUM(O113:O130)</f>
        <v>30</v>
      </c>
      <c r="P131" s="31">
        <f>SUM(P113:P130)</f>
        <v>162</v>
      </c>
      <c r="Q131" s="32">
        <f>SUM(Q113:Q130)</f>
        <v>216</v>
      </c>
      <c r="R131" s="32">
        <f>SUM(R113:R130)</f>
        <v>108</v>
      </c>
      <c r="S131" s="32">
        <f>SUM(O131:R131)</f>
        <v>516</v>
      </c>
      <c r="T131" s="33">
        <f>SUM(T113:T130)</f>
        <v>28</v>
      </c>
    </row>
    <row r="132" spans="1:20" ht="16.5" customHeight="1" x14ac:dyDescent="0.25">
      <c r="A132" s="3">
        <v>79</v>
      </c>
      <c r="B132" s="114" t="s">
        <v>151</v>
      </c>
      <c r="C132" s="103" t="s">
        <v>59</v>
      </c>
      <c r="D132" s="48" t="s">
        <v>72</v>
      </c>
      <c r="E132" s="3"/>
      <c r="F132" s="22"/>
      <c r="G132" s="22"/>
      <c r="H132" s="22">
        <v>60</v>
      </c>
      <c r="I132" s="14">
        <v>2</v>
      </c>
      <c r="J132" s="24"/>
      <c r="K132" s="3"/>
      <c r="L132" s="22"/>
      <c r="M132" s="22"/>
      <c r="N132" s="9"/>
      <c r="O132" s="14"/>
      <c r="P132" s="3"/>
      <c r="Q132" s="22"/>
      <c r="R132" s="22"/>
      <c r="S132" s="22" t="s">
        <v>48</v>
      </c>
      <c r="T132" s="14">
        <v>2</v>
      </c>
    </row>
    <row r="133" spans="1:20" ht="16.5" customHeight="1" thickBot="1" x14ac:dyDescent="0.3">
      <c r="A133" s="132">
        <v>80</v>
      </c>
      <c r="B133" s="139" t="s">
        <v>138</v>
      </c>
      <c r="C133" s="140" t="s">
        <v>59</v>
      </c>
      <c r="D133" s="141" t="s">
        <v>70</v>
      </c>
      <c r="E133" s="132"/>
      <c r="F133" s="142"/>
      <c r="G133" s="142"/>
      <c r="H133" s="142">
        <v>60</v>
      </c>
      <c r="I133" s="143">
        <v>2</v>
      </c>
      <c r="J133" s="144"/>
      <c r="K133" s="132"/>
      <c r="L133" s="142"/>
      <c r="M133" s="142"/>
      <c r="N133" s="145"/>
      <c r="O133" s="143"/>
      <c r="P133" s="132"/>
      <c r="Q133" s="142"/>
      <c r="R133" s="142"/>
      <c r="S133" s="142" t="s">
        <v>48</v>
      </c>
      <c r="T133" s="143">
        <v>2</v>
      </c>
    </row>
    <row r="134" spans="1:20" ht="15.75" thickBot="1" x14ac:dyDescent="0.3">
      <c r="A134" s="236" t="s">
        <v>102</v>
      </c>
      <c r="B134" s="237"/>
      <c r="C134" s="238"/>
      <c r="D134" s="238"/>
      <c r="E134" s="146">
        <f>SUM(E113:E130,E132:E133)</f>
        <v>298</v>
      </c>
      <c r="F134" s="147">
        <f>SUM(F113:F130,F132:F133)</f>
        <v>449</v>
      </c>
      <c r="G134" s="147">
        <f>SUM(G113:G130,G132:G133)</f>
        <v>266</v>
      </c>
      <c r="H134" s="147">
        <f>SUM(H113:H130,H132:H133)</f>
        <v>1133</v>
      </c>
      <c r="I134" s="148">
        <f>SUM(I113:I130,I132:I133)</f>
        <v>62</v>
      </c>
      <c r="J134" s="149">
        <f>SUM(J113:J130,J132:J132)</f>
        <v>1450</v>
      </c>
      <c r="K134" s="146">
        <f>SUM(K113:K130,K132:K132)</f>
        <v>136</v>
      </c>
      <c r="L134" s="147">
        <f>SUM(L113:L130,L132:L132)</f>
        <v>233</v>
      </c>
      <c r="M134" s="147">
        <f>SUM(M113:M130,M132:M132)</f>
        <v>158</v>
      </c>
      <c r="N134" s="147"/>
      <c r="O134" s="148">
        <f>SUM(O113:O130,O132:O132)</f>
        <v>30</v>
      </c>
      <c r="P134" s="146">
        <f>SUM(P113:P130,P132:P132)</f>
        <v>162</v>
      </c>
      <c r="Q134" s="147">
        <f>SUM(Q113:Q130,Q132:Q132)</f>
        <v>216</v>
      </c>
      <c r="R134" s="147">
        <f>SUM(R113:R130,R132:R132)</f>
        <v>108</v>
      </c>
      <c r="S134" s="147"/>
      <c r="T134" s="148">
        <f>SUM(T113:T130,T132:T133)</f>
        <v>32</v>
      </c>
    </row>
    <row r="135" spans="1:20" x14ac:dyDescent="0.25">
      <c r="A135" s="137"/>
      <c r="B135" s="137"/>
      <c r="C135" s="137"/>
      <c r="D135" s="137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</row>
    <row r="136" spans="1:20" x14ac:dyDescent="0.25">
      <c r="A136" s="137"/>
      <c r="B136" s="137"/>
      <c r="C136" s="137"/>
      <c r="D136" s="137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</row>
    <row r="137" spans="1:20" x14ac:dyDescent="0.25">
      <c r="A137" s="137"/>
      <c r="B137" s="137"/>
      <c r="C137" s="137"/>
      <c r="D137" s="137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</row>
    <row r="138" spans="1:20" x14ac:dyDescent="0.25">
      <c r="A138" s="137"/>
      <c r="B138" s="137"/>
      <c r="C138" s="137"/>
      <c r="D138" s="137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</row>
    <row r="139" spans="1:20" x14ac:dyDescent="0.25">
      <c r="A139" s="137"/>
      <c r="B139" s="137"/>
      <c r="C139" s="137"/>
      <c r="D139" s="137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</row>
    <row r="140" spans="1:20" x14ac:dyDescent="0.25">
      <c r="A140" s="137"/>
      <c r="B140" s="137"/>
      <c r="C140" s="137"/>
      <c r="D140" s="137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</row>
    <row r="141" spans="1:20" ht="15.75" thickBot="1" x14ac:dyDescent="0.3"/>
    <row r="142" spans="1:20" ht="16.5" thickBot="1" x14ac:dyDescent="0.3">
      <c r="A142" s="179" t="s">
        <v>152</v>
      </c>
      <c r="B142" s="180"/>
      <c r="C142" s="180"/>
      <c r="D142" s="180"/>
      <c r="E142" s="180"/>
      <c r="F142" s="180"/>
      <c r="G142" s="180"/>
      <c r="H142" s="180"/>
      <c r="I142" s="180"/>
      <c r="J142" s="180"/>
      <c r="K142" s="181"/>
      <c r="L142" s="133"/>
      <c r="M142" s="133"/>
      <c r="N142" s="133"/>
      <c r="O142" s="133"/>
      <c r="P142" s="133"/>
      <c r="Q142" s="133"/>
      <c r="R142" s="133"/>
      <c r="S142" s="133"/>
      <c r="T142" s="133"/>
    </row>
    <row r="143" spans="1:20" ht="15" customHeight="1" x14ac:dyDescent="0.25">
      <c r="A143" s="182" t="s">
        <v>161</v>
      </c>
      <c r="B143" s="184" t="s">
        <v>86</v>
      </c>
      <c r="C143" s="230" t="s">
        <v>79</v>
      </c>
      <c r="D143" s="186" t="s">
        <v>80</v>
      </c>
      <c r="E143" s="188" t="s">
        <v>81</v>
      </c>
      <c r="F143" s="184"/>
      <c r="G143" s="184"/>
      <c r="H143" s="184"/>
      <c r="I143" s="189"/>
      <c r="J143" s="192" t="s">
        <v>0</v>
      </c>
      <c r="K143" s="223" t="s">
        <v>197</v>
      </c>
    </row>
    <row r="144" spans="1:20" s="1" customFormat="1" ht="15" customHeight="1" x14ac:dyDescent="0.25">
      <c r="A144" s="183"/>
      <c r="B144" s="185"/>
      <c r="C144" s="231"/>
      <c r="D144" s="187"/>
      <c r="E144" s="190"/>
      <c r="F144" s="185"/>
      <c r="G144" s="185"/>
      <c r="H144" s="185"/>
      <c r="I144" s="191"/>
      <c r="J144" s="192"/>
      <c r="K144" s="224"/>
      <c r="L144" s="26"/>
      <c r="M144" s="26"/>
      <c r="N144" s="26"/>
      <c r="O144" s="26"/>
      <c r="P144" s="26"/>
      <c r="Q144" s="26"/>
      <c r="R144" s="26"/>
      <c r="S144" s="26"/>
      <c r="T144" s="26"/>
    </row>
    <row r="145" spans="1:20" s="1" customFormat="1" x14ac:dyDescent="0.25">
      <c r="A145" s="183"/>
      <c r="B145" s="185"/>
      <c r="C145" s="231"/>
      <c r="D145" s="187"/>
      <c r="E145" s="197" t="s">
        <v>82</v>
      </c>
      <c r="F145" s="185" t="s">
        <v>4</v>
      </c>
      <c r="G145" s="185" t="s">
        <v>73</v>
      </c>
      <c r="H145" s="185" t="s">
        <v>83</v>
      </c>
      <c r="I145" s="191" t="s">
        <v>1</v>
      </c>
      <c r="J145" s="192"/>
      <c r="K145" s="224"/>
      <c r="L145" s="26"/>
      <c r="M145" s="26"/>
      <c r="N145" s="26"/>
      <c r="O145" s="26"/>
      <c r="P145" s="26"/>
      <c r="Q145" s="26"/>
      <c r="R145" s="26"/>
      <c r="S145" s="26"/>
      <c r="T145" s="26"/>
    </row>
    <row r="146" spans="1:20" s="1" customFormat="1" x14ac:dyDescent="0.25">
      <c r="A146" s="183"/>
      <c r="B146" s="185"/>
      <c r="C146" s="232"/>
      <c r="D146" s="187"/>
      <c r="E146" s="197"/>
      <c r="F146" s="185"/>
      <c r="G146" s="185"/>
      <c r="H146" s="185"/>
      <c r="I146" s="191"/>
      <c r="J146" s="193"/>
      <c r="K146" s="225"/>
      <c r="L146" s="26"/>
      <c r="M146" s="26"/>
      <c r="N146" s="26"/>
      <c r="O146" s="26"/>
      <c r="P146" s="26"/>
      <c r="Q146" s="26"/>
      <c r="R146" s="26"/>
      <c r="S146" s="26"/>
      <c r="T146" s="26"/>
    </row>
    <row r="147" spans="1:20" s="1" customFormat="1" x14ac:dyDescent="0.25">
      <c r="A147" s="3">
        <v>79</v>
      </c>
      <c r="B147" s="108" t="s">
        <v>127</v>
      </c>
      <c r="C147" s="73" t="s">
        <v>4</v>
      </c>
      <c r="D147" s="28" t="s">
        <v>28</v>
      </c>
      <c r="E147" s="74">
        <v>0</v>
      </c>
      <c r="F147" s="75">
        <v>240</v>
      </c>
      <c r="G147" s="75">
        <v>0</v>
      </c>
      <c r="H147" s="75">
        <f>SUM(E147:G147)</f>
        <v>240</v>
      </c>
      <c r="I147" s="114">
        <v>16</v>
      </c>
      <c r="J147" s="68" t="e">
        <f>(#REF!*25)+(#REF!*25)</f>
        <v>#REF!</v>
      </c>
      <c r="K147" s="19" t="s">
        <v>4</v>
      </c>
      <c r="L147" s="26"/>
      <c r="M147" s="26"/>
      <c r="N147" s="26"/>
      <c r="O147" s="26"/>
      <c r="P147" s="26"/>
      <c r="Q147" s="26"/>
      <c r="R147" s="26"/>
      <c r="S147" s="26"/>
      <c r="T147" s="26"/>
    </row>
    <row r="148" spans="1:20" s="1" customFormat="1" x14ac:dyDescent="0.25">
      <c r="A148" s="3">
        <v>80</v>
      </c>
      <c r="B148" s="108" t="s">
        <v>128</v>
      </c>
      <c r="C148" s="73" t="s">
        <v>4</v>
      </c>
      <c r="D148" s="28" t="s">
        <v>29</v>
      </c>
      <c r="E148" s="74">
        <v>0</v>
      </c>
      <c r="F148" s="75">
        <v>120</v>
      </c>
      <c r="G148" s="75">
        <v>0</v>
      </c>
      <c r="H148" s="75">
        <f t="shared" ref="H148:H154" si="64">SUM(E148:G148)</f>
        <v>120</v>
      </c>
      <c r="I148" s="114">
        <v>8</v>
      </c>
      <c r="J148" s="68" t="e">
        <f>(#REF!*25)+(#REF!*25)</f>
        <v>#REF!</v>
      </c>
      <c r="K148" s="19" t="s">
        <v>4</v>
      </c>
      <c r="L148" s="26"/>
      <c r="M148" s="26"/>
      <c r="N148" s="26"/>
      <c r="O148" s="26"/>
      <c r="P148" s="26"/>
      <c r="Q148" s="26"/>
      <c r="R148" s="26"/>
      <c r="S148" s="26"/>
      <c r="T148" s="26"/>
    </row>
    <row r="149" spans="1:20" s="1" customFormat="1" x14ac:dyDescent="0.25">
      <c r="A149" s="3">
        <v>81</v>
      </c>
      <c r="B149" s="108" t="s">
        <v>129</v>
      </c>
      <c r="C149" s="73" t="s">
        <v>61</v>
      </c>
      <c r="D149" s="28" t="s">
        <v>30</v>
      </c>
      <c r="E149" s="74">
        <v>0</v>
      </c>
      <c r="F149" s="75">
        <v>120</v>
      </c>
      <c r="G149" s="75">
        <v>0</v>
      </c>
      <c r="H149" s="75">
        <f t="shared" si="64"/>
        <v>120</v>
      </c>
      <c r="I149" s="114">
        <v>8</v>
      </c>
      <c r="J149" s="68" t="e">
        <f>(#REF!*25)+(#REF!*25)</f>
        <v>#REF!</v>
      </c>
      <c r="K149" s="134" t="s">
        <v>4</v>
      </c>
      <c r="L149" s="26"/>
      <c r="M149" s="26"/>
      <c r="N149" s="26"/>
      <c r="O149" s="26"/>
      <c r="P149" s="26"/>
      <c r="Q149" s="26"/>
      <c r="R149" s="26"/>
      <c r="S149" s="26"/>
      <c r="T149" s="26"/>
    </row>
    <row r="150" spans="1:20" s="1" customFormat="1" x14ac:dyDescent="0.25">
      <c r="A150" s="3">
        <v>82</v>
      </c>
      <c r="B150" s="108" t="s">
        <v>130</v>
      </c>
      <c r="C150" s="73" t="s">
        <v>61</v>
      </c>
      <c r="D150" s="28" t="s">
        <v>31</v>
      </c>
      <c r="E150" s="74">
        <v>0</v>
      </c>
      <c r="F150" s="75">
        <v>60</v>
      </c>
      <c r="G150" s="75">
        <v>0</v>
      </c>
      <c r="H150" s="75">
        <f t="shared" si="64"/>
        <v>60</v>
      </c>
      <c r="I150" s="114">
        <v>4</v>
      </c>
      <c r="J150" s="68" t="e">
        <f>(#REF!*25)+(#REF!*25)</f>
        <v>#REF!</v>
      </c>
      <c r="K150" s="19" t="s">
        <v>4</v>
      </c>
      <c r="L150" s="26"/>
      <c r="M150" s="26"/>
      <c r="N150" s="26"/>
      <c r="O150" s="26"/>
      <c r="P150" s="26"/>
      <c r="Q150" s="26"/>
      <c r="R150" s="26"/>
      <c r="S150" s="26"/>
      <c r="T150" s="26"/>
    </row>
    <row r="151" spans="1:20" x14ac:dyDescent="0.25">
      <c r="A151" s="3">
        <v>83</v>
      </c>
      <c r="B151" s="108" t="s">
        <v>140</v>
      </c>
      <c r="C151" s="73" t="s">
        <v>4</v>
      </c>
      <c r="D151" s="28" t="s">
        <v>39</v>
      </c>
      <c r="E151" s="74">
        <v>0</v>
      </c>
      <c r="F151" s="75">
        <v>60</v>
      </c>
      <c r="G151" s="75">
        <v>0</v>
      </c>
      <c r="H151" s="75">
        <f t="shared" si="64"/>
        <v>60</v>
      </c>
      <c r="I151" s="114">
        <v>4</v>
      </c>
      <c r="J151" s="68" t="e">
        <f>(#REF!*25)+(#REF!*25)</f>
        <v>#REF!</v>
      </c>
      <c r="K151" s="19" t="s">
        <v>4</v>
      </c>
    </row>
    <row r="152" spans="1:20" x14ac:dyDescent="0.25">
      <c r="A152" s="3">
        <v>84</v>
      </c>
      <c r="B152" s="108" t="s">
        <v>133</v>
      </c>
      <c r="C152" s="73" t="s">
        <v>61</v>
      </c>
      <c r="D152" s="5" t="s">
        <v>35</v>
      </c>
      <c r="E152" s="74">
        <v>0</v>
      </c>
      <c r="F152" s="75">
        <v>60</v>
      </c>
      <c r="G152" s="75">
        <v>0</v>
      </c>
      <c r="H152" s="75">
        <f t="shared" si="64"/>
        <v>60</v>
      </c>
      <c r="I152" s="114">
        <v>4</v>
      </c>
      <c r="J152" s="68" t="e">
        <f>(#REF!*25)+(#REF!*25)</f>
        <v>#REF!</v>
      </c>
      <c r="K152" s="19" t="s">
        <v>4</v>
      </c>
    </row>
    <row r="153" spans="1:20" x14ac:dyDescent="0.25">
      <c r="A153" s="3">
        <v>85</v>
      </c>
      <c r="B153" s="108" t="s">
        <v>185</v>
      </c>
      <c r="C153" s="73" t="s">
        <v>4</v>
      </c>
      <c r="D153" s="5" t="s">
        <v>33</v>
      </c>
      <c r="E153" s="74">
        <v>0</v>
      </c>
      <c r="F153" s="75">
        <v>60</v>
      </c>
      <c r="G153" s="75">
        <v>0</v>
      </c>
      <c r="H153" s="75">
        <f t="shared" si="64"/>
        <v>60</v>
      </c>
      <c r="I153" s="114">
        <v>4</v>
      </c>
      <c r="J153" s="68" t="e">
        <f>(#REF!*25)+(#REF!*25)</f>
        <v>#REF!</v>
      </c>
      <c r="K153" s="19" t="s">
        <v>4</v>
      </c>
    </row>
    <row r="154" spans="1:20" x14ac:dyDescent="0.25">
      <c r="A154" s="3">
        <v>86</v>
      </c>
      <c r="B154" s="108" t="s">
        <v>153</v>
      </c>
      <c r="C154" s="73" t="s">
        <v>73</v>
      </c>
      <c r="D154" s="5"/>
      <c r="E154" s="74">
        <v>0</v>
      </c>
      <c r="F154" s="75">
        <v>180</v>
      </c>
      <c r="G154" s="75">
        <v>0</v>
      </c>
      <c r="H154" s="75">
        <f t="shared" si="64"/>
        <v>180</v>
      </c>
      <c r="I154" s="114">
        <v>12</v>
      </c>
      <c r="J154" s="68" t="e">
        <f>(#REF!*25)+(#REF!*25)</f>
        <v>#REF!</v>
      </c>
      <c r="K154" s="19" t="s">
        <v>48</v>
      </c>
    </row>
    <row r="155" spans="1:20" ht="15" customHeight="1" thickBot="1" x14ac:dyDescent="0.3">
      <c r="A155" s="218" t="s">
        <v>102</v>
      </c>
      <c r="B155" s="219"/>
      <c r="C155" s="220"/>
      <c r="D155" s="221"/>
      <c r="E155" s="37">
        <f t="shared" ref="E155:J155" si="65">SUM(E147:E154)</f>
        <v>0</v>
      </c>
      <c r="F155" s="38">
        <f t="shared" si="65"/>
        <v>900</v>
      </c>
      <c r="G155" s="38">
        <f t="shared" si="65"/>
        <v>0</v>
      </c>
      <c r="H155" s="38">
        <f t="shared" si="65"/>
        <v>900</v>
      </c>
      <c r="I155" s="39">
        <f t="shared" si="65"/>
        <v>60</v>
      </c>
      <c r="J155" s="47" t="e">
        <f t="shared" si="65"/>
        <v>#REF!</v>
      </c>
      <c r="K155" s="135" t="s">
        <v>75</v>
      </c>
      <c r="L155" s="113"/>
      <c r="M155" s="113"/>
      <c r="N155" s="113"/>
      <c r="O155" s="113"/>
    </row>
    <row r="156" spans="1:20" x14ac:dyDescent="0.25">
      <c r="H156" s="49" t="s">
        <v>162</v>
      </c>
    </row>
    <row r="157" spans="1:20" x14ac:dyDescent="0.25">
      <c r="B157" s="233" t="s">
        <v>160</v>
      </c>
      <c r="C157" s="234"/>
      <c r="D157" s="235"/>
      <c r="H157" s="50" t="s">
        <v>163</v>
      </c>
    </row>
    <row r="158" spans="1:20" ht="15" customHeight="1" x14ac:dyDescent="0.25">
      <c r="B158" s="52" t="s">
        <v>157</v>
      </c>
      <c r="C158" s="226">
        <f>SUM(E9:E21,E36:E48,E62:E76,E89:E101,E113:E130)</f>
        <v>1409</v>
      </c>
      <c r="D158" s="227"/>
      <c r="H158" s="50" t="s">
        <v>164</v>
      </c>
    </row>
    <row r="159" spans="1:20" x14ac:dyDescent="0.25">
      <c r="B159" s="52" t="s">
        <v>158</v>
      </c>
      <c r="C159" s="226">
        <f>SUM(F9:F21,F36:F48,F62:F76,F89:F101,F113:F130,F155)</f>
        <v>2577</v>
      </c>
      <c r="D159" s="227"/>
      <c r="H159" s="50" t="s">
        <v>165</v>
      </c>
    </row>
    <row r="160" spans="1:20" x14ac:dyDescent="0.25">
      <c r="B160" s="52" t="s">
        <v>156</v>
      </c>
      <c r="C160" s="226">
        <f>SUM(G9:G21,G36:G48,G62:G76,G89:G101,G113:G130,G155)</f>
        <v>1203</v>
      </c>
      <c r="D160" s="227"/>
      <c r="H160" s="50" t="s">
        <v>166</v>
      </c>
    </row>
    <row r="161" spans="1:20" x14ac:dyDescent="0.25">
      <c r="B161" s="52" t="s">
        <v>159</v>
      </c>
      <c r="C161" s="226">
        <f>SUM(H23,H50:H51,H78,H103:H104,H132:H133)</f>
        <v>600</v>
      </c>
      <c r="D161" s="227"/>
      <c r="H161" s="50" t="s">
        <v>167</v>
      </c>
    </row>
    <row r="162" spans="1:20" x14ac:dyDescent="0.25">
      <c r="B162" s="53" t="s">
        <v>155</v>
      </c>
      <c r="C162" s="228">
        <f>SUM(C158:D161)</f>
        <v>5789</v>
      </c>
      <c r="D162" s="229"/>
      <c r="H162" s="50" t="s">
        <v>168</v>
      </c>
    </row>
    <row r="163" spans="1:20" x14ac:dyDescent="0.25">
      <c r="A163" s="51"/>
      <c r="B163" s="54"/>
      <c r="C163" s="94"/>
      <c r="D163" s="55"/>
      <c r="H163" s="50" t="s">
        <v>169</v>
      </c>
    </row>
    <row r="164" spans="1:20" x14ac:dyDescent="0.25">
      <c r="A164" s="51"/>
      <c r="B164" s="59" t="s">
        <v>154</v>
      </c>
      <c r="C164" s="228">
        <f>SUM(I24,I52,I79,I105,I134,I155)</f>
        <v>364</v>
      </c>
      <c r="D164" s="229"/>
      <c r="H164" s="50" t="s">
        <v>170</v>
      </c>
    </row>
    <row r="165" spans="1:20" x14ac:dyDescent="0.25">
      <c r="A165" s="51"/>
      <c r="C165" s="93"/>
      <c r="H165" s="50" t="s">
        <v>171</v>
      </c>
    </row>
    <row r="166" spans="1:20" ht="13.5" customHeight="1" x14ac:dyDescent="0.3">
      <c r="A166" s="51"/>
      <c r="C166" s="93"/>
      <c r="H166" s="50" t="s">
        <v>172</v>
      </c>
      <c r="K166" s="58"/>
      <c r="L166" s="58"/>
      <c r="M166" s="58"/>
      <c r="N166" s="58"/>
      <c r="O166" s="58"/>
    </row>
    <row r="167" spans="1:20" ht="13.5" customHeight="1" x14ac:dyDescent="0.25">
      <c r="A167" s="51"/>
      <c r="C167" s="93"/>
      <c r="H167" s="49" t="s">
        <v>173</v>
      </c>
      <c r="I167" s="113"/>
      <c r="K167" s="61"/>
      <c r="L167" s="61"/>
      <c r="M167" s="61"/>
      <c r="N167" s="61"/>
      <c r="O167" s="61"/>
      <c r="P167" s="60"/>
      <c r="Q167" s="60"/>
      <c r="R167" s="60"/>
      <c r="S167" s="60"/>
      <c r="T167" s="60"/>
    </row>
    <row r="168" spans="1:20" ht="14.25" customHeight="1" x14ac:dyDescent="0.3">
      <c r="A168" s="51"/>
      <c r="J168" s="113"/>
      <c r="K168" s="58"/>
      <c r="L168" s="58"/>
      <c r="M168" s="58"/>
      <c r="N168" s="58"/>
      <c r="O168" s="58"/>
    </row>
    <row r="169" spans="1:20" ht="16.5" x14ac:dyDescent="0.3">
      <c r="A169" s="51"/>
      <c r="K169" s="58"/>
      <c r="L169" s="58"/>
      <c r="M169" s="58"/>
      <c r="N169" s="58"/>
      <c r="O169" s="58"/>
    </row>
    <row r="170" spans="1:20" ht="16.5" x14ac:dyDescent="0.3">
      <c r="K170" s="58"/>
      <c r="L170" s="58"/>
      <c r="M170" s="58"/>
      <c r="N170" s="58"/>
      <c r="O170" s="58"/>
    </row>
    <row r="171" spans="1:20" ht="16.5" x14ac:dyDescent="0.3">
      <c r="K171" s="58"/>
      <c r="L171" s="58"/>
      <c r="M171" s="58"/>
      <c r="N171" s="58"/>
      <c r="O171" s="58"/>
    </row>
    <row r="172" spans="1:20" ht="15.75" x14ac:dyDescent="0.25">
      <c r="K172" s="61"/>
      <c r="L172" s="61"/>
      <c r="M172" s="61"/>
      <c r="N172" s="61"/>
      <c r="O172" s="61"/>
      <c r="P172" s="60"/>
      <c r="Q172" s="60"/>
      <c r="R172" s="60"/>
      <c r="S172" s="60"/>
      <c r="T172" s="60"/>
    </row>
    <row r="173" spans="1:20" ht="6.75" customHeight="1" x14ac:dyDescent="0.3">
      <c r="K173" s="58"/>
      <c r="L173" s="58"/>
      <c r="M173" s="58"/>
      <c r="N173" s="58"/>
      <c r="O173" s="58"/>
    </row>
    <row r="174" spans="1:20" ht="16.5" hidden="1" x14ac:dyDescent="0.3">
      <c r="K174" s="58"/>
      <c r="L174" s="58"/>
      <c r="M174" s="58"/>
      <c r="N174" s="58"/>
      <c r="O174" s="58"/>
    </row>
    <row r="175" spans="1:20" ht="16.5" hidden="1" x14ac:dyDescent="0.3">
      <c r="K175" s="58"/>
      <c r="L175" s="58"/>
      <c r="M175" s="58"/>
      <c r="N175" s="58"/>
      <c r="O175" s="58"/>
    </row>
    <row r="176" spans="1:20" ht="16.5" hidden="1" x14ac:dyDescent="0.3">
      <c r="K176" s="58"/>
      <c r="L176" s="58"/>
      <c r="M176" s="58"/>
      <c r="N176" s="58"/>
      <c r="O176" s="58"/>
    </row>
    <row r="177" spans="1:20" s="62" customFormat="1" ht="16.5" hidden="1" x14ac:dyDescent="0.3">
      <c r="A177" s="26"/>
      <c r="E177" s="97"/>
      <c r="F177" s="97"/>
      <c r="G177" s="97"/>
      <c r="H177" s="97"/>
      <c r="I177" s="97"/>
      <c r="J177" s="26"/>
      <c r="K177" s="58"/>
      <c r="L177" s="58"/>
      <c r="M177" s="58"/>
      <c r="N177" s="58"/>
      <c r="O177" s="58"/>
      <c r="P177" s="26"/>
      <c r="Q177" s="26"/>
      <c r="R177" s="26"/>
      <c r="S177" s="26"/>
      <c r="T177" s="26"/>
    </row>
    <row r="178" spans="1:20" ht="13.5" customHeight="1" x14ac:dyDescent="0.3">
      <c r="K178" s="58"/>
      <c r="L178" s="58"/>
      <c r="M178" s="58"/>
      <c r="N178" s="58"/>
      <c r="O178" s="58"/>
    </row>
    <row r="179" spans="1:20" ht="16.5" x14ac:dyDescent="0.3">
      <c r="B179" s="56"/>
      <c r="C179" s="95"/>
      <c r="D179" s="58"/>
      <c r="E179" s="98"/>
      <c r="F179" s="98"/>
      <c r="G179" s="98"/>
      <c r="H179" s="98"/>
      <c r="I179" s="98"/>
      <c r="J179" s="58"/>
      <c r="K179" s="58"/>
      <c r="L179" s="58"/>
      <c r="M179" s="58"/>
      <c r="N179" s="58"/>
      <c r="O179" s="58"/>
    </row>
    <row r="180" spans="1:20" ht="16.5" x14ac:dyDescent="0.3">
      <c r="A180" s="60"/>
      <c r="B180" s="83"/>
      <c r="C180" s="96"/>
      <c r="D180" s="61"/>
      <c r="E180" s="99"/>
      <c r="F180" s="99"/>
      <c r="G180" s="99"/>
      <c r="H180" s="99"/>
      <c r="I180" s="99"/>
      <c r="J180" s="61"/>
      <c r="K180" s="58"/>
      <c r="L180" s="58"/>
      <c r="M180" s="58"/>
      <c r="N180" s="58"/>
      <c r="O180" s="58"/>
    </row>
    <row r="181" spans="1:20" ht="16.5" x14ac:dyDescent="0.3">
      <c r="B181" s="84"/>
      <c r="C181" s="95"/>
      <c r="D181" s="58"/>
      <c r="E181" s="98"/>
      <c r="F181" s="98"/>
      <c r="G181" s="98"/>
      <c r="H181" s="98"/>
      <c r="I181" s="98"/>
      <c r="J181" s="58"/>
      <c r="K181" s="58"/>
      <c r="L181" s="58"/>
      <c r="M181" s="58"/>
      <c r="N181" s="58"/>
      <c r="O181" s="58"/>
    </row>
    <row r="182" spans="1:20" s="62" customFormat="1" ht="16.5" x14ac:dyDescent="0.3">
      <c r="A182" s="26"/>
      <c r="B182" s="85"/>
      <c r="C182" s="95"/>
      <c r="D182" s="58"/>
      <c r="E182" s="98"/>
      <c r="F182" s="98"/>
      <c r="G182" s="98"/>
      <c r="H182" s="98"/>
      <c r="I182" s="98"/>
      <c r="J182" s="58"/>
      <c r="K182" s="58"/>
      <c r="L182" s="58"/>
      <c r="M182" s="58"/>
      <c r="N182" s="58"/>
      <c r="O182" s="58"/>
      <c r="P182" s="26"/>
      <c r="Q182" s="26"/>
      <c r="R182" s="26"/>
      <c r="S182" s="26"/>
      <c r="T182" s="26"/>
    </row>
    <row r="183" spans="1:20" ht="16.5" x14ac:dyDescent="0.3">
      <c r="B183" s="85"/>
      <c r="C183" s="95"/>
      <c r="D183" s="58"/>
      <c r="E183" s="98"/>
      <c r="F183" s="98"/>
      <c r="G183" s="98"/>
      <c r="H183" s="98"/>
      <c r="I183" s="98"/>
      <c r="J183" s="58"/>
      <c r="K183" s="58"/>
      <c r="L183" s="58"/>
      <c r="M183" s="58"/>
      <c r="N183" s="58"/>
      <c r="O183" s="58"/>
    </row>
    <row r="184" spans="1:20" ht="16.5" x14ac:dyDescent="0.3">
      <c r="B184" s="85"/>
      <c r="C184" s="95"/>
      <c r="D184" s="58"/>
      <c r="E184" s="98"/>
      <c r="F184" s="98"/>
      <c r="G184" s="98"/>
      <c r="H184" s="98"/>
      <c r="I184" s="98"/>
      <c r="J184" s="58"/>
      <c r="K184" s="58"/>
      <c r="L184" s="58"/>
      <c r="M184" s="58"/>
      <c r="N184" s="58"/>
      <c r="O184" s="58"/>
    </row>
    <row r="185" spans="1:20" ht="16.5" x14ac:dyDescent="0.3">
      <c r="A185" s="60"/>
      <c r="B185" s="86"/>
      <c r="C185" s="96"/>
      <c r="D185" s="61"/>
      <c r="E185" s="99"/>
      <c r="F185" s="99"/>
      <c r="G185" s="99"/>
      <c r="H185" s="99"/>
      <c r="I185" s="99"/>
      <c r="J185" s="61"/>
      <c r="K185" s="58"/>
      <c r="L185" s="58"/>
      <c r="M185" s="58"/>
      <c r="N185" s="58"/>
      <c r="O185" s="58"/>
    </row>
    <row r="186" spans="1:20" ht="16.5" x14ac:dyDescent="0.3">
      <c r="B186" s="87"/>
      <c r="C186" s="95"/>
      <c r="D186" s="58"/>
      <c r="E186" s="98"/>
      <c r="F186" s="98"/>
      <c r="G186" s="98"/>
      <c r="H186" s="98"/>
      <c r="I186" s="98"/>
      <c r="J186" s="58"/>
      <c r="K186" s="58"/>
      <c r="L186" s="58"/>
      <c r="M186" s="58"/>
      <c r="N186" s="58"/>
      <c r="O186" s="58"/>
    </row>
    <row r="187" spans="1:20" ht="16.5" x14ac:dyDescent="0.3">
      <c r="B187" s="85"/>
      <c r="C187" s="95"/>
      <c r="D187" s="58"/>
      <c r="E187" s="98"/>
      <c r="F187" s="98"/>
      <c r="G187" s="98"/>
      <c r="H187" s="98"/>
      <c r="I187" s="98"/>
      <c r="J187" s="58"/>
      <c r="K187" s="58"/>
      <c r="L187" s="58"/>
      <c r="M187" s="58"/>
      <c r="N187" s="58"/>
      <c r="O187" s="58"/>
    </row>
    <row r="188" spans="1:20" ht="16.5" x14ac:dyDescent="0.3">
      <c r="B188" s="85"/>
      <c r="C188" s="95"/>
      <c r="D188" s="58"/>
      <c r="E188" s="98"/>
      <c r="F188" s="98"/>
      <c r="G188" s="98"/>
      <c r="H188" s="98"/>
      <c r="I188" s="98"/>
      <c r="J188" s="58"/>
      <c r="K188" s="58"/>
      <c r="L188" s="58"/>
      <c r="M188" s="58"/>
      <c r="N188" s="58"/>
      <c r="O188" s="58"/>
    </row>
    <row r="189" spans="1:20" ht="16.5" x14ac:dyDescent="0.3">
      <c r="B189" s="85"/>
      <c r="C189" s="95"/>
      <c r="D189" s="58"/>
      <c r="E189" s="98"/>
      <c r="F189" s="98"/>
      <c r="G189" s="98"/>
      <c r="H189" s="98"/>
      <c r="I189" s="98"/>
      <c r="J189" s="58"/>
      <c r="K189" s="58"/>
      <c r="L189" s="58"/>
      <c r="M189" s="58"/>
      <c r="N189" s="58"/>
      <c r="O189" s="58"/>
    </row>
    <row r="190" spans="1:20" ht="16.5" x14ac:dyDescent="0.3">
      <c r="B190" s="87"/>
      <c r="C190" s="95"/>
      <c r="D190" s="58"/>
      <c r="E190" s="98"/>
      <c r="F190" s="98"/>
      <c r="G190" s="98"/>
      <c r="H190" s="98"/>
      <c r="I190" s="98"/>
      <c r="J190" s="58"/>
      <c r="K190" s="58"/>
      <c r="L190" s="58"/>
      <c r="M190" s="58"/>
      <c r="N190" s="58"/>
      <c r="O190" s="58"/>
    </row>
    <row r="191" spans="1:20" ht="16.5" x14ac:dyDescent="0.3">
      <c r="B191" s="85"/>
      <c r="C191" s="95"/>
      <c r="D191" s="58"/>
      <c r="E191" s="98"/>
      <c r="F191" s="98"/>
      <c r="G191" s="98"/>
      <c r="H191" s="98"/>
      <c r="I191" s="98"/>
      <c r="J191" s="58"/>
      <c r="K191" s="58"/>
      <c r="L191" s="58"/>
      <c r="M191" s="58"/>
      <c r="N191" s="58"/>
      <c r="O191" s="58"/>
    </row>
    <row r="192" spans="1:20" ht="16.5" x14ac:dyDescent="0.3">
      <c r="B192" s="85"/>
      <c r="C192" s="95"/>
      <c r="D192" s="58"/>
      <c r="E192" s="98"/>
      <c r="F192" s="98"/>
      <c r="G192" s="98"/>
      <c r="H192" s="98"/>
      <c r="I192" s="98"/>
      <c r="J192" s="58"/>
      <c r="K192" s="58"/>
      <c r="L192" s="58"/>
      <c r="M192" s="58"/>
      <c r="N192" s="58"/>
      <c r="O192" s="58"/>
    </row>
    <row r="193" spans="2:15" ht="16.5" x14ac:dyDescent="0.3">
      <c r="B193" s="85"/>
      <c r="C193" s="95"/>
      <c r="D193" s="58"/>
      <c r="E193" s="98"/>
      <c r="F193" s="98"/>
      <c r="G193" s="98"/>
      <c r="H193" s="98"/>
      <c r="I193" s="98"/>
      <c r="J193" s="58"/>
      <c r="K193" s="58"/>
      <c r="L193" s="58"/>
      <c r="M193" s="58"/>
      <c r="N193" s="58"/>
      <c r="O193" s="58"/>
    </row>
    <row r="194" spans="2:15" ht="16.5" x14ac:dyDescent="0.3">
      <c r="B194" s="86"/>
      <c r="C194" s="95"/>
      <c r="D194" s="58"/>
      <c r="E194" s="98"/>
      <c r="F194" s="98"/>
      <c r="G194" s="98"/>
      <c r="H194" s="98"/>
      <c r="I194" s="98"/>
      <c r="J194" s="58"/>
      <c r="K194" s="58"/>
      <c r="L194" s="58"/>
      <c r="M194" s="58"/>
      <c r="N194" s="58"/>
      <c r="O194" s="58"/>
    </row>
    <row r="195" spans="2:15" ht="16.5" x14ac:dyDescent="0.3">
      <c r="B195" s="87"/>
      <c r="C195" s="95"/>
      <c r="D195" s="58"/>
      <c r="E195" s="98"/>
      <c r="F195" s="98"/>
      <c r="G195" s="98"/>
      <c r="H195" s="98"/>
      <c r="I195" s="98"/>
      <c r="J195" s="58"/>
      <c r="K195" s="58"/>
      <c r="L195" s="58"/>
      <c r="M195" s="58"/>
      <c r="N195" s="58"/>
      <c r="O195" s="58"/>
    </row>
    <row r="196" spans="2:15" ht="27" customHeight="1" x14ac:dyDescent="0.3">
      <c r="B196" s="85"/>
      <c r="C196" s="95"/>
      <c r="D196" s="58"/>
      <c r="E196" s="98"/>
      <c r="F196" s="98"/>
      <c r="G196" s="98"/>
      <c r="H196" s="98"/>
      <c r="I196" s="98"/>
      <c r="J196" s="58"/>
      <c r="K196" s="58"/>
      <c r="L196" s="58"/>
      <c r="M196" s="58"/>
      <c r="N196" s="58"/>
      <c r="O196" s="58"/>
    </row>
    <row r="197" spans="2:15" ht="16.5" x14ac:dyDescent="0.3">
      <c r="B197" s="85"/>
      <c r="C197" s="95"/>
      <c r="D197" s="58"/>
      <c r="E197" s="98"/>
      <c r="F197" s="98"/>
      <c r="G197" s="98"/>
      <c r="H197" s="98"/>
      <c r="I197" s="98"/>
      <c r="J197" s="58"/>
      <c r="K197" s="58"/>
      <c r="L197" s="58"/>
      <c r="M197" s="58"/>
      <c r="N197" s="58"/>
      <c r="O197" s="58"/>
    </row>
    <row r="198" spans="2:15" ht="16.5" x14ac:dyDescent="0.3">
      <c r="B198" s="85"/>
      <c r="C198" s="95"/>
      <c r="D198" s="58"/>
      <c r="E198" s="98"/>
      <c r="F198" s="98"/>
      <c r="G198" s="98"/>
      <c r="H198" s="98"/>
      <c r="I198" s="98"/>
      <c r="J198" s="58"/>
      <c r="K198" s="58"/>
      <c r="L198" s="58"/>
      <c r="M198" s="58"/>
      <c r="N198" s="58"/>
      <c r="O198" s="58"/>
    </row>
    <row r="199" spans="2:15" ht="16.5" x14ac:dyDescent="0.3">
      <c r="B199" s="88"/>
      <c r="C199" s="95"/>
      <c r="D199" s="58"/>
      <c r="E199" s="98"/>
      <c r="F199" s="98"/>
      <c r="G199" s="98"/>
      <c r="H199" s="98"/>
      <c r="I199" s="98"/>
      <c r="J199" s="58"/>
      <c r="K199" s="58"/>
      <c r="L199" s="58"/>
      <c r="M199" s="58"/>
      <c r="N199" s="58"/>
      <c r="O199" s="58"/>
    </row>
    <row r="200" spans="2:15" ht="16.5" x14ac:dyDescent="0.3">
      <c r="B200" s="87"/>
      <c r="C200" s="95"/>
      <c r="D200" s="58"/>
      <c r="E200" s="98"/>
      <c r="F200" s="98"/>
      <c r="G200" s="98"/>
      <c r="H200" s="98"/>
      <c r="I200" s="98"/>
      <c r="J200" s="58"/>
      <c r="K200" s="58"/>
      <c r="L200" s="58"/>
      <c r="M200" s="58"/>
      <c r="N200" s="58"/>
      <c r="O200" s="58"/>
    </row>
    <row r="201" spans="2:15" ht="16.5" x14ac:dyDescent="0.3">
      <c r="B201" s="85"/>
      <c r="C201" s="95"/>
      <c r="D201" s="58"/>
      <c r="E201" s="98"/>
      <c r="F201" s="98"/>
      <c r="G201" s="98"/>
      <c r="H201" s="98"/>
      <c r="I201" s="98"/>
      <c r="J201" s="58"/>
      <c r="K201" s="58"/>
      <c r="L201" s="58"/>
      <c r="M201" s="58"/>
      <c r="N201" s="58"/>
      <c r="O201" s="58"/>
    </row>
    <row r="202" spans="2:15" ht="16.5" x14ac:dyDescent="0.3">
      <c r="B202" s="85"/>
      <c r="C202" s="95"/>
      <c r="D202" s="58"/>
      <c r="E202" s="98"/>
      <c r="F202" s="98"/>
      <c r="G202" s="98"/>
      <c r="H202" s="98"/>
      <c r="I202" s="98"/>
      <c r="J202" s="58"/>
      <c r="K202" s="58"/>
      <c r="L202" s="58"/>
      <c r="M202" s="58"/>
      <c r="N202" s="58"/>
      <c r="O202" s="58"/>
    </row>
    <row r="203" spans="2:15" ht="16.5" x14ac:dyDescent="0.3">
      <c r="B203" s="85"/>
      <c r="C203" s="95"/>
      <c r="D203" s="58"/>
      <c r="E203" s="98"/>
      <c r="F203" s="98"/>
      <c r="G203" s="98"/>
      <c r="H203" s="98"/>
      <c r="I203" s="98"/>
      <c r="J203" s="58"/>
      <c r="K203" s="58"/>
      <c r="L203" s="58"/>
      <c r="M203" s="58"/>
      <c r="N203" s="58"/>
      <c r="O203" s="58"/>
    </row>
    <row r="204" spans="2:15" ht="16.5" x14ac:dyDescent="0.3">
      <c r="B204" s="86"/>
      <c r="C204" s="95"/>
      <c r="D204" s="58"/>
      <c r="E204" s="98"/>
      <c r="F204" s="98"/>
      <c r="G204" s="98"/>
      <c r="H204" s="98"/>
      <c r="I204" s="98"/>
      <c r="J204" s="58"/>
      <c r="K204" s="58"/>
      <c r="L204" s="58"/>
      <c r="M204" s="58"/>
      <c r="N204" s="58"/>
      <c r="O204" s="58"/>
    </row>
    <row r="205" spans="2:15" ht="16.5" x14ac:dyDescent="0.3">
      <c r="B205" s="87"/>
      <c r="C205" s="95"/>
      <c r="D205" s="58"/>
      <c r="E205" s="98"/>
      <c r="F205" s="98"/>
      <c r="G205" s="98"/>
      <c r="H205" s="98"/>
      <c r="I205" s="98"/>
      <c r="J205" s="58"/>
      <c r="K205" s="58"/>
      <c r="L205" s="58"/>
      <c r="M205" s="58"/>
      <c r="N205" s="58"/>
      <c r="O205" s="58"/>
    </row>
    <row r="206" spans="2:15" ht="16.5" x14ac:dyDescent="0.3">
      <c r="B206" s="85"/>
      <c r="C206" s="95"/>
      <c r="D206" s="58"/>
      <c r="E206" s="98"/>
      <c r="F206" s="98"/>
      <c r="G206" s="98"/>
      <c r="H206" s="98"/>
      <c r="I206" s="98"/>
      <c r="J206" s="58"/>
      <c r="K206" s="58"/>
      <c r="L206" s="58"/>
      <c r="M206" s="58"/>
      <c r="N206" s="58"/>
      <c r="O206" s="58"/>
    </row>
    <row r="207" spans="2:15" ht="16.5" x14ac:dyDescent="0.3">
      <c r="B207" s="85"/>
      <c r="C207" s="95"/>
      <c r="D207" s="58"/>
      <c r="E207" s="98"/>
      <c r="F207" s="98"/>
      <c r="G207" s="98"/>
      <c r="H207" s="98"/>
      <c r="I207" s="98"/>
      <c r="J207" s="58"/>
      <c r="K207" s="58"/>
      <c r="L207" s="58"/>
      <c r="M207" s="58"/>
      <c r="N207" s="58"/>
      <c r="O207" s="58"/>
    </row>
    <row r="208" spans="2:15" ht="16.5" x14ac:dyDescent="0.3">
      <c r="B208" s="85"/>
      <c r="C208" s="95"/>
      <c r="D208" s="58"/>
      <c r="E208" s="98"/>
      <c r="F208" s="98"/>
      <c r="G208" s="98"/>
      <c r="H208" s="98"/>
      <c r="I208" s="98"/>
      <c r="J208" s="58"/>
      <c r="K208" s="58"/>
      <c r="L208" s="58"/>
      <c r="M208" s="58"/>
      <c r="N208" s="58"/>
      <c r="O208" s="58"/>
    </row>
    <row r="209" spans="2:15" ht="16.5" x14ac:dyDescent="0.3">
      <c r="B209" s="87"/>
      <c r="C209" s="95"/>
      <c r="D209" s="58"/>
      <c r="E209" s="98"/>
      <c r="F209" s="98"/>
      <c r="G209" s="98"/>
      <c r="H209" s="98"/>
      <c r="I209" s="98"/>
      <c r="J209" s="58"/>
      <c r="K209" s="58"/>
      <c r="L209" s="58"/>
      <c r="M209" s="58"/>
      <c r="N209" s="58"/>
      <c r="O209" s="58"/>
    </row>
    <row r="210" spans="2:15" ht="16.5" x14ac:dyDescent="0.3">
      <c r="B210" s="85"/>
      <c r="C210" s="95"/>
      <c r="D210" s="58"/>
      <c r="E210" s="98"/>
      <c r="F210" s="98"/>
      <c r="G210" s="98"/>
      <c r="H210" s="98"/>
      <c r="I210" s="98"/>
      <c r="J210" s="58"/>
    </row>
    <row r="211" spans="2:15" ht="16.5" x14ac:dyDescent="0.3">
      <c r="B211" s="85"/>
      <c r="C211" s="95"/>
      <c r="D211" s="58"/>
      <c r="E211" s="98"/>
      <c r="F211" s="98"/>
      <c r="G211" s="98"/>
      <c r="H211" s="98"/>
      <c r="I211" s="98"/>
      <c r="J211" s="58"/>
    </row>
    <row r="212" spans="2:15" ht="16.5" x14ac:dyDescent="0.3">
      <c r="B212" s="85"/>
      <c r="C212" s="95"/>
      <c r="D212" s="58"/>
      <c r="E212" s="98"/>
      <c r="F212" s="98"/>
      <c r="G212" s="98"/>
      <c r="H212" s="98"/>
      <c r="I212" s="98"/>
      <c r="J212" s="58"/>
    </row>
    <row r="213" spans="2:15" ht="16.5" x14ac:dyDescent="0.3">
      <c r="B213" s="86"/>
      <c r="C213" s="95"/>
      <c r="D213" s="58"/>
      <c r="E213" s="98"/>
      <c r="F213" s="98"/>
      <c r="G213" s="98"/>
      <c r="H213" s="98"/>
      <c r="I213" s="98"/>
      <c r="J213" s="58"/>
    </row>
    <row r="214" spans="2:15" ht="16.5" x14ac:dyDescent="0.3">
      <c r="B214" s="87"/>
      <c r="C214" s="95"/>
      <c r="D214" s="58"/>
      <c r="E214" s="98"/>
      <c r="F214" s="98"/>
      <c r="G214" s="98"/>
      <c r="H214" s="98"/>
      <c r="I214" s="98"/>
      <c r="J214" s="58"/>
    </row>
    <row r="215" spans="2:15" ht="16.5" x14ac:dyDescent="0.3">
      <c r="B215" s="89"/>
      <c r="C215" s="95"/>
      <c r="D215" s="58"/>
      <c r="E215" s="98"/>
      <c r="F215" s="98"/>
      <c r="G215" s="98"/>
      <c r="H215" s="98"/>
      <c r="I215" s="98"/>
      <c r="J215" s="58"/>
    </row>
    <row r="216" spans="2:15" ht="16.5" x14ac:dyDescent="0.3">
      <c r="B216" s="89"/>
      <c r="C216" s="95"/>
      <c r="D216" s="58"/>
      <c r="E216" s="98"/>
      <c r="F216" s="98"/>
      <c r="G216" s="98"/>
      <c r="H216" s="98"/>
      <c r="I216" s="98"/>
      <c r="J216" s="58"/>
    </row>
    <row r="217" spans="2:15" ht="16.5" x14ac:dyDescent="0.3">
      <c r="B217" s="89"/>
      <c r="C217" s="95"/>
      <c r="D217" s="58"/>
      <c r="E217" s="98"/>
      <c r="F217" s="98"/>
      <c r="G217" s="98"/>
      <c r="H217" s="98"/>
      <c r="I217" s="98"/>
      <c r="J217" s="58"/>
    </row>
    <row r="218" spans="2:15" ht="16.5" x14ac:dyDescent="0.3">
      <c r="B218" s="90"/>
      <c r="C218" s="95"/>
      <c r="D218" s="58"/>
      <c r="E218" s="98"/>
      <c r="F218" s="98"/>
      <c r="G218" s="98"/>
      <c r="H218" s="98"/>
      <c r="I218" s="98"/>
      <c r="J218" s="58"/>
    </row>
    <row r="219" spans="2:15" ht="16.5" x14ac:dyDescent="0.3">
      <c r="B219" s="89"/>
      <c r="C219" s="95"/>
      <c r="D219" s="58"/>
      <c r="E219" s="98"/>
      <c r="F219" s="98"/>
      <c r="G219" s="98"/>
      <c r="H219" s="98"/>
      <c r="I219" s="98"/>
      <c r="J219" s="58"/>
    </row>
    <row r="220" spans="2:15" ht="16.5" x14ac:dyDescent="0.3">
      <c r="B220" s="89"/>
      <c r="C220" s="95"/>
      <c r="D220" s="58"/>
      <c r="E220" s="98"/>
      <c r="F220" s="98"/>
      <c r="G220" s="98"/>
      <c r="H220" s="98"/>
      <c r="I220" s="98"/>
      <c r="J220" s="58"/>
    </row>
    <row r="221" spans="2:15" ht="16.5" x14ac:dyDescent="0.3">
      <c r="B221" s="89"/>
      <c r="C221" s="95"/>
      <c r="D221" s="58"/>
      <c r="E221" s="98"/>
      <c r="F221" s="98"/>
      <c r="G221" s="98"/>
      <c r="H221" s="98"/>
      <c r="I221" s="98"/>
      <c r="J221" s="58"/>
    </row>
    <row r="222" spans="2:15" ht="16.5" x14ac:dyDescent="0.3">
      <c r="B222" s="57"/>
      <c r="C222" s="95"/>
      <c r="D222" s="58"/>
      <c r="E222" s="98"/>
      <c r="F222" s="98"/>
      <c r="G222" s="98"/>
      <c r="H222" s="98"/>
      <c r="I222" s="98"/>
      <c r="J222" s="58"/>
    </row>
  </sheetData>
  <mergeCells count="163">
    <mergeCell ref="C161:D161"/>
    <mergeCell ref="C162:D162"/>
    <mergeCell ref="C164:D164"/>
    <mergeCell ref="C5:C8"/>
    <mergeCell ref="C32:C35"/>
    <mergeCell ref="C58:C61"/>
    <mergeCell ref="C85:C88"/>
    <mergeCell ref="C109:C112"/>
    <mergeCell ref="C143:C146"/>
    <mergeCell ref="C158:D158"/>
    <mergeCell ref="C159:D159"/>
    <mergeCell ref="C160:D160"/>
    <mergeCell ref="A155:D155"/>
    <mergeCell ref="B157:D157"/>
    <mergeCell ref="A131:D131"/>
    <mergeCell ref="A134:D134"/>
    <mergeCell ref="A85:A88"/>
    <mergeCell ref="B85:B88"/>
    <mergeCell ref="D85:D88"/>
    <mergeCell ref="A49:D49"/>
    <mergeCell ref="A52:D52"/>
    <mergeCell ref="A57:T57"/>
    <mergeCell ref="E34:E35"/>
    <mergeCell ref="E145:E146"/>
    <mergeCell ref="F145:F146"/>
    <mergeCell ref="G145:G146"/>
    <mergeCell ref="H145:H146"/>
    <mergeCell ref="I145:I146"/>
    <mergeCell ref="H111:H112"/>
    <mergeCell ref="I111:I112"/>
    <mergeCell ref="K111:K112"/>
    <mergeCell ref="A143:A146"/>
    <mergeCell ref="B143:B146"/>
    <mergeCell ref="D143:D146"/>
    <mergeCell ref="E143:I144"/>
    <mergeCell ref="J143:J146"/>
    <mergeCell ref="A142:K142"/>
    <mergeCell ref="K143:K146"/>
    <mergeCell ref="A102:D102"/>
    <mergeCell ref="A105:D105"/>
    <mergeCell ref="A108:T108"/>
    <mergeCell ref="A109:A112"/>
    <mergeCell ref="B109:B112"/>
    <mergeCell ref="D109:D112"/>
    <mergeCell ref="E109:I110"/>
    <mergeCell ref="J109:J112"/>
    <mergeCell ref="K109:O109"/>
    <mergeCell ref="P109:T109"/>
    <mergeCell ref="K110:M110"/>
    <mergeCell ref="N110:N112"/>
    <mergeCell ref="O110:O112"/>
    <mergeCell ref="P110:R110"/>
    <mergeCell ref="S110:S112"/>
    <mergeCell ref="T110:T112"/>
    <mergeCell ref="L111:L112"/>
    <mergeCell ref="M111:M112"/>
    <mergeCell ref="P111:P112"/>
    <mergeCell ref="Q111:Q112"/>
    <mergeCell ref="R111:R112"/>
    <mergeCell ref="E111:E112"/>
    <mergeCell ref="F111:F112"/>
    <mergeCell ref="G111:G112"/>
    <mergeCell ref="P87:P88"/>
    <mergeCell ref="Q87:Q88"/>
    <mergeCell ref="P85:T85"/>
    <mergeCell ref="K86:M86"/>
    <mergeCell ref="N86:N88"/>
    <mergeCell ref="O86:O88"/>
    <mergeCell ref="P86:R86"/>
    <mergeCell ref="S86:S88"/>
    <mergeCell ref="T86:T88"/>
    <mergeCell ref="R87:R88"/>
    <mergeCell ref="E85:I86"/>
    <mergeCell ref="J85:J88"/>
    <mergeCell ref="K85:O85"/>
    <mergeCell ref="E87:E88"/>
    <mergeCell ref="F87:F88"/>
    <mergeCell ref="G87:G88"/>
    <mergeCell ref="H87:H88"/>
    <mergeCell ref="I87:I88"/>
    <mergeCell ref="K87:K88"/>
    <mergeCell ref="L87:L88"/>
    <mergeCell ref="M87:M88"/>
    <mergeCell ref="A77:D77"/>
    <mergeCell ref="A79:D79"/>
    <mergeCell ref="A84:T84"/>
    <mergeCell ref="E60:E61"/>
    <mergeCell ref="F60:F61"/>
    <mergeCell ref="G60:G61"/>
    <mergeCell ref="H60:H61"/>
    <mergeCell ref="I60:I61"/>
    <mergeCell ref="K60:K61"/>
    <mergeCell ref="A58:A61"/>
    <mergeCell ref="B58:B61"/>
    <mergeCell ref="D58:D61"/>
    <mergeCell ref="E58:I59"/>
    <mergeCell ref="J58:J61"/>
    <mergeCell ref="K58:O58"/>
    <mergeCell ref="P58:T58"/>
    <mergeCell ref="K59:M59"/>
    <mergeCell ref="N59:N61"/>
    <mergeCell ref="O59:O61"/>
    <mergeCell ref="P59:R59"/>
    <mergeCell ref="S59:S61"/>
    <mergeCell ref="T59:T61"/>
    <mergeCell ref="L60:L61"/>
    <mergeCell ref="M60:M61"/>
    <mergeCell ref="H7:H8"/>
    <mergeCell ref="I7:I8"/>
    <mergeCell ref="K7:K8"/>
    <mergeCell ref="P32:T32"/>
    <mergeCell ref="K33:M33"/>
    <mergeCell ref="N33:N35"/>
    <mergeCell ref="O33:O35"/>
    <mergeCell ref="P33:R33"/>
    <mergeCell ref="S33:S35"/>
    <mergeCell ref="T33:T35"/>
    <mergeCell ref="L34:L35"/>
    <mergeCell ref="M34:M35"/>
    <mergeCell ref="P34:P35"/>
    <mergeCell ref="Q34:Q35"/>
    <mergeCell ref="R34:R35"/>
    <mergeCell ref="H34:H35"/>
    <mergeCell ref="I34:I35"/>
    <mergeCell ref="K34:K35"/>
    <mergeCell ref="P60:P61"/>
    <mergeCell ref="Q60:Q61"/>
    <mergeCell ref="R60:R61"/>
    <mergeCell ref="A22:D22"/>
    <mergeCell ref="A24:D24"/>
    <mergeCell ref="A31:T31"/>
    <mergeCell ref="A32:A35"/>
    <mergeCell ref="B32:B35"/>
    <mergeCell ref="D32:D35"/>
    <mergeCell ref="E32:I33"/>
    <mergeCell ref="J32:J35"/>
    <mergeCell ref="K32:O32"/>
    <mergeCell ref="G34:G35"/>
    <mergeCell ref="F34:F35"/>
    <mergeCell ref="A2:T2"/>
    <mergeCell ref="A3:T3"/>
    <mergeCell ref="A4:T4"/>
    <mergeCell ref="A5:A8"/>
    <mergeCell ref="B5:B8"/>
    <mergeCell ref="D5:D8"/>
    <mergeCell ref="E5:I6"/>
    <mergeCell ref="J5:J8"/>
    <mergeCell ref="K5:O5"/>
    <mergeCell ref="P5:T5"/>
    <mergeCell ref="K6:M6"/>
    <mergeCell ref="N6:N8"/>
    <mergeCell ref="O6:O8"/>
    <mergeCell ref="P6:R6"/>
    <mergeCell ref="S6:S8"/>
    <mergeCell ref="T6:T8"/>
    <mergeCell ref="L7:L8"/>
    <mergeCell ref="M7:M8"/>
    <mergeCell ref="P7:P8"/>
    <mergeCell ref="Q7:Q8"/>
    <mergeCell ref="R7:R8"/>
    <mergeCell ref="E7:E8"/>
    <mergeCell ref="F7:F8"/>
    <mergeCell ref="G7:G8"/>
  </mergeCells>
  <pageMargins left="0.7" right="0.7" top="0.75" bottom="0.75" header="0.3" footer="0.3"/>
  <pageSetup paperSize="9" orientation="landscape" r:id="rId1"/>
  <ignoredErrors>
    <ignoredError sqref="I38 H12 N22 N49 S49 N102 S102 S22 N131 S1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STATIONARY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2020-09-07T06:14:20Z</dcterms:modified>
</cp:coreProperties>
</file>